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ropbox/101_ジャパンバイオファーム/3001_家庭菜園プロジェクト/101_家庭菜園セミナー/111_20230406_肥料の使い方_タネプレゼント_トーク/"/>
    </mc:Choice>
  </mc:AlternateContent>
  <xr:revisionPtr revIDLastSave="0" documentId="13_ncr:1_{AFAE4AE1-40F7-A147-9CB7-4ADAAF620787}" xr6:coauthVersionLast="47" xr6:coauthVersionMax="47" xr10:uidLastSave="{00000000-0000-0000-0000-000000000000}"/>
  <bookViews>
    <workbookView xWindow="8340" yWindow="1280" windowWidth="40160" windowHeight="26340" xr2:uid="{6B681F57-C2FC-3748-AF08-600ABBF839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" l="1"/>
  <c r="P19" i="1"/>
  <c r="J8" i="1"/>
  <c r="P78" i="1"/>
  <c r="J78" i="1"/>
  <c r="M78" i="1" s="1"/>
  <c r="I78" i="1"/>
  <c r="L78" i="1" s="1"/>
  <c r="P39" i="1"/>
  <c r="J39" i="1"/>
  <c r="M39" i="1" s="1"/>
  <c r="I39" i="1"/>
  <c r="L39" i="1" s="1"/>
  <c r="J63" i="1"/>
  <c r="I63" i="1"/>
  <c r="L63" i="1" s="1"/>
  <c r="J59" i="1"/>
  <c r="I59" i="1"/>
  <c r="L59" i="1" s="1"/>
  <c r="J58" i="1"/>
  <c r="I58" i="1"/>
  <c r="L58" i="1" s="1"/>
  <c r="J57" i="1"/>
  <c r="I57" i="1"/>
  <c r="L57" i="1" s="1"/>
  <c r="J56" i="1"/>
  <c r="M56" i="1" s="1"/>
  <c r="I56" i="1"/>
  <c r="L56" i="1" s="1"/>
  <c r="J53" i="1"/>
  <c r="I53" i="1"/>
  <c r="L53" i="1" s="1"/>
  <c r="I52" i="1"/>
  <c r="L52" i="1" s="1"/>
  <c r="J51" i="1"/>
  <c r="M51" i="1" s="1"/>
  <c r="I51" i="1"/>
  <c r="L51" i="1" s="1"/>
  <c r="J52" i="1"/>
  <c r="M52" i="1" s="1"/>
  <c r="I54" i="1"/>
  <c r="L54" i="1" s="1"/>
  <c r="J54" i="1"/>
  <c r="M54" i="1" s="1"/>
  <c r="I55" i="1"/>
  <c r="L55" i="1" s="1"/>
  <c r="J55" i="1"/>
  <c r="M55" i="1" s="1"/>
  <c r="I60" i="1"/>
  <c r="L60" i="1" s="1"/>
  <c r="J60" i="1"/>
  <c r="I61" i="1"/>
  <c r="L61" i="1" s="1"/>
  <c r="J61" i="1"/>
  <c r="I62" i="1"/>
  <c r="L62" i="1" s="1"/>
  <c r="J62" i="1"/>
  <c r="I66" i="1"/>
  <c r="L66" i="1" s="1"/>
  <c r="J66" i="1"/>
  <c r="M66" i="1" s="1"/>
  <c r="I67" i="1"/>
  <c r="L67" i="1" s="1"/>
  <c r="J67" i="1"/>
  <c r="M67" i="1" s="1"/>
  <c r="I68" i="1"/>
  <c r="L68" i="1" s="1"/>
  <c r="J68" i="1"/>
  <c r="I69" i="1"/>
  <c r="L69" i="1" s="1"/>
  <c r="J69" i="1"/>
  <c r="I70" i="1"/>
  <c r="L70" i="1" s="1"/>
  <c r="J70" i="1"/>
  <c r="I71" i="1"/>
  <c r="J71" i="1"/>
  <c r="I72" i="1"/>
  <c r="J72" i="1"/>
  <c r="I73" i="1"/>
  <c r="L73" i="1" s="1"/>
  <c r="J73" i="1"/>
  <c r="I74" i="1"/>
  <c r="L74" i="1" s="1"/>
  <c r="J74" i="1"/>
  <c r="I76" i="1"/>
  <c r="L76" i="1" s="1"/>
  <c r="J76" i="1"/>
  <c r="M76" i="1" s="1"/>
  <c r="I77" i="1"/>
  <c r="L77" i="1" s="1"/>
  <c r="J77" i="1"/>
  <c r="M77" i="1" s="1"/>
  <c r="J48" i="1"/>
  <c r="M48" i="1" s="1"/>
  <c r="I48" i="1"/>
  <c r="L48" i="1" s="1"/>
  <c r="J47" i="1"/>
  <c r="I47" i="1"/>
  <c r="L47" i="1" s="1"/>
  <c r="J46" i="1"/>
  <c r="M46" i="1" s="1"/>
  <c r="I46" i="1"/>
  <c r="L46" i="1" s="1"/>
  <c r="J45" i="1"/>
  <c r="M45" i="1" s="1"/>
  <c r="I45" i="1"/>
  <c r="L45" i="1" s="1"/>
  <c r="J44" i="1"/>
  <c r="M44" i="1" s="1"/>
  <c r="I44" i="1"/>
  <c r="L44" i="1" s="1"/>
  <c r="I42" i="1"/>
  <c r="L42" i="1" s="1"/>
  <c r="J42" i="1"/>
  <c r="I43" i="1"/>
  <c r="L43" i="1" s="1"/>
  <c r="J43" i="1"/>
  <c r="M43" i="1" s="1"/>
  <c r="J38" i="1"/>
  <c r="I38" i="1"/>
  <c r="L38" i="1" s="1"/>
  <c r="J36" i="1"/>
  <c r="I36" i="1"/>
  <c r="L36" i="1" s="1"/>
  <c r="J35" i="1"/>
  <c r="M35" i="1" s="1"/>
  <c r="I35" i="1"/>
  <c r="L35" i="1" s="1"/>
  <c r="J34" i="1"/>
  <c r="M34" i="1" s="1"/>
  <c r="I34" i="1"/>
  <c r="L34" i="1" s="1"/>
  <c r="J27" i="1"/>
  <c r="I27" i="1"/>
  <c r="L27" i="1" s="1"/>
  <c r="J24" i="1"/>
  <c r="M24" i="1" s="1"/>
  <c r="I24" i="1"/>
  <c r="L24" i="1" s="1"/>
  <c r="J17" i="1"/>
  <c r="I17" i="1"/>
  <c r="L17" i="1" s="1"/>
  <c r="I9" i="1"/>
  <c r="L9" i="1" s="1"/>
  <c r="J9" i="1"/>
  <c r="I10" i="1"/>
  <c r="L10" i="1" s="1"/>
  <c r="J10" i="1"/>
  <c r="I11" i="1"/>
  <c r="L11" i="1" s="1"/>
  <c r="J11" i="1"/>
  <c r="M11" i="1" s="1"/>
  <c r="I12" i="1"/>
  <c r="L12" i="1" s="1"/>
  <c r="J12" i="1"/>
  <c r="M12" i="1" s="1"/>
  <c r="I13" i="1"/>
  <c r="L13" i="1" s="1"/>
  <c r="J13" i="1"/>
  <c r="M13" i="1" s="1"/>
  <c r="I14" i="1"/>
  <c r="L14" i="1" s="1"/>
  <c r="J14" i="1"/>
  <c r="M14" i="1" s="1"/>
  <c r="I15" i="1"/>
  <c r="L15" i="1" s="1"/>
  <c r="J15" i="1"/>
  <c r="I16" i="1"/>
  <c r="L16" i="1" s="1"/>
  <c r="J16" i="1"/>
  <c r="I18" i="1"/>
  <c r="L18" i="1" s="1"/>
  <c r="J18" i="1"/>
  <c r="M18" i="1" s="1"/>
  <c r="I19" i="1"/>
  <c r="L19" i="1" s="1"/>
  <c r="J19" i="1"/>
  <c r="M19" i="1" s="1"/>
  <c r="I22" i="1"/>
  <c r="L22" i="1" s="1"/>
  <c r="J22" i="1"/>
  <c r="M22" i="1" s="1"/>
  <c r="I23" i="1"/>
  <c r="L23" i="1" s="1"/>
  <c r="J23" i="1"/>
  <c r="M23" i="1" s="1"/>
  <c r="I25" i="1"/>
  <c r="L25" i="1" s="1"/>
  <c r="J25" i="1"/>
  <c r="I26" i="1"/>
  <c r="L26" i="1" s="1"/>
  <c r="J26" i="1"/>
  <c r="I28" i="1"/>
  <c r="L28" i="1" s="1"/>
  <c r="J28" i="1"/>
  <c r="I29" i="1"/>
  <c r="L29" i="1" s="1"/>
  <c r="J29" i="1"/>
  <c r="I30" i="1"/>
  <c r="L30" i="1" s="1"/>
  <c r="J30" i="1"/>
  <c r="I31" i="1"/>
  <c r="L31" i="1" s="1"/>
  <c r="J31" i="1"/>
  <c r="I37" i="1"/>
  <c r="L37" i="1" s="1"/>
  <c r="J37" i="1"/>
  <c r="I8" i="1"/>
  <c r="L8" i="1" s="1"/>
  <c r="M53" i="1" l="1"/>
  <c r="M17" i="1"/>
  <c r="M42" i="1"/>
  <c r="M62" i="1"/>
  <c r="M8" i="1"/>
  <c r="M38" i="1"/>
  <c r="M37" i="1"/>
  <c r="M74" i="1"/>
  <c r="M36" i="1"/>
  <c r="M70" i="1"/>
  <c r="M30" i="1"/>
  <c r="M69" i="1"/>
  <c r="M29" i="1"/>
  <c r="M28" i="1"/>
  <c r="M63" i="1"/>
  <c r="M26" i="1"/>
  <c r="M59" i="1"/>
  <c r="M61" i="1"/>
  <c r="M58" i="1"/>
  <c r="M10" i="1"/>
  <c r="M9" i="1"/>
  <c r="M27" i="1"/>
  <c r="M16" i="1"/>
  <c r="M47" i="1"/>
  <c r="M31" i="1"/>
  <c r="M73" i="1"/>
  <c r="M60" i="1"/>
  <c r="M68" i="1"/>
  <c r="M57" i="1"/>
  <c r="M25" i="1"/>
  <c r="M15" i="1"/>
  <c r="P30" i="1"/>
  <c r="P22" i="1"/>
  <c r="P23" i="1"/>
  <c r="P24" i="1"/>
  <c r="P25" i="1"/>
  <c r="P26" i="1"/>
  <c r="P27" i="1"/>
  <c r="P28" i="1"/>
  <c r="P29" i="1"/>
  <c r="P31" i="1"/>
  <c r="P34" i="1"/>
  <c r="P35" i="1"/>
  <c r="P36" i="1"/>
  <c r="P37" i="1"/>
  <c r="P38" i="1"/>
  <c r="P42" i="1"/>
  <c r="P43" i="1"/>
  <c r="P44" i="1"/>
  <c r="P45" i="1"/>
  <c r="P46" i="1"/>
  <c r="P47" i="1"/>
  <c r="P48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6" i="1"/>
  <c r="P67" i="1"/>
  <c r="P68" i="1"/>
  <c r="P69" i="1"/>
  <c r="P70" i="1"/>
  <c r="P73" i="1"/>
  <c r="P74" i="1"/>
  <c r="P76" i="1"/>
  <c r="P77" i="1"/>
</calcChain>
</file>

<file path=xl/sharedStrings.xml><?xml version="1.0" encoding="utf-8"?>
<sst xmlns="http://schemas.openxmlformats.org/spreadsheetml/2006/main" count="378" uniqueCount="143">
  <si>
    <t>コマツナ</t>
    <phoneticPr fontId="1"/>
  </si>
  <si>
    <t>8〜15</t>
    <phoneticPr fontId="1"/>
  </si>
  <si>
    <t>ホウレンソウ</t>
    <phoneticPr fontId="1"/>
  </si>
  <si>
    <t>10〜15</t>
    <phoneticPr fontId="1"/>
  </si>
  <si>
    <t>シュンギク</t>
    <phoneticPr fontId="1"/>
  </si>
  <si>
    <t>10〜16</t>
    <phoneticPr fontId="1"/>
  </si>
  <si>
    <t>ニラ</t>
    <phoneticPr fontId="1"/>
  </si>
  <si>
    <t>20〜25</t>
    <phoneticPr fontId="1"/>
  </si>
  <si>
    <t>野沢菜</t>
    <rPh sb="0" eb="3">
      <t xml:space="preserve">ノザワナ </t>
    </rPh>
    <phoneticPr fontId="1"/>
  </si>
  <si>
    <t>25〜30</t>
    <phoneticPr fontId="1"/>
  </si>
  <si>
    <t>15〜20</t>
    <phoneticPr fontId="1"/>
  </si>
  <si>
    <t>葉ネギ</t>
    <rPh sb="0" eb="1">
      <t xml:space="preserve">ハ </t>
    </rPh>
    <phoneticPr fontId="1"/>
  </si>
  <si>
    <t>8〜10</t>
    <phoneticPr fontId="1"/>
  </si>
  <si>
    <t>キャベツ</t>
    <phoneticPr fontId="1"/>
  </si>
  <si>
    <t>20〜30</t>
    <phoneticPr fontId="1"/>
  </si>
  <si>
    <t>ハクサイ</t>
    <phoneticPr fontId="1"/>
  </si>
  <si>
    <t>レタス</t>
    <phoneticPr fontId="1"/>
  </si>
  <si>
    <t>9〜14</t>
    <phoneticPr fontId="1"/>
  </si>
  <si>
    <t>ブロッコリー</t>
    <phoneticPr fontId="1"/>
  </si>
  <si>
    <t>22〜30</t>
    <phoneticPr fontId="1"/>
  </si>
  <si>
    <t>カリフラワー</t>
    <phoneticPr fontId="1"/>
  </si>
  <si>
    <t>タマネギ</t>
    <phoneticPr fontId="1"/>
  </si>
  <si>
    <t>18〜23</t>
    <phoneticPr fontId="1"/>
  </si>
  <si>
    <t>ネギ（根深）</t>
    <rPh sb="3" eb="4">
      <t xml:space="preserve">ネ </t>
    </rPh>
    <rPh sb="4" eb="5">
      <t xml:space="preserve">フカイ </t>
    </rPh>
    <phoneticPr fontId="1"/>
  </si>
  <si>
    <t>ニンニク</t>
    <phoneticPr fontId="1"/>
  </si>
  <si>
    <t>セルリー</t>
    <phoneticPr fontId="1"/>
  </si>
  <si>
    <t>ダイコン</t>
    <phoneticPr fontId="1"/>
  </si>
  <si>
    <t>8〜14</t>
    <phoneticPr fontId="1"/>
  </si>
  <si>
    <t>ニンジン</t>
    <phoneticPr fontId="1"/>
  </si>
  <si>
    <t>カブ</t>
    <phoneticPr fontId="1"/>
  </si>
  <si>
    <t>8〜12</t>
    <phoneticPr fontId="1"/>
  </si>
  <si>
    <t>ゴボウ</t>
    <phoneticPr fontId="1"/>
  </si>
  <si>
    <t>8〜22</t>
    <phoneticPr fontId="1"/>
  </si>
  <si>
    <t>12〜15</t>
    <phoneticPr fontId="1"/>
  </si>
  <si>
    <t>サツマイモ</t>
    <phoneticPr fontId="1"/>
  </si>
  <si>
    <t>4〜6</t>
    <phoneticPr fontId="1"/>
  </si>
  <si>
    <t>サトイモ</t>
    <phoneticPr fontId="1"/>
  </si>
  <si>
    <t>15〜25</t>
    <phoneticPr fontId="1"/>
  </si>
  <si>
    <t>ナガイモ
ジネンジョ</t>
    <phoneticPr fontId="1"/>
  </si>
  <si>
    <t>コンニャクイモ</t>
    <phoneticPr fontId="1"/>
  </si>
  <si>
    <t>１年：3〜5
2年：5〜8
３年：8〜12</t>
    <rPh sb="1" eb="2">
      <t xml:space="preserve">ネン </t>
    </rPh>
    <rPh sb="8" eb="9">
      <t xml:space="preserve">ネン </t>
    </rPh>
    <rPh sb="15" eb="16">
      <t xml:space="preserve">ネン </t>
    </rPh>
    <phoneticPr fontId="1"/>
  </si>
  <si>
    <t>ショウガ</t>
    <phoneticPr fontId="1"/>
  </si>
  <si>
    <t>トマト（大玉・中玉）</t>
    <rPh sb="4" eb="6">
      <t xml:space="preserve">オオダマ </t>
    </rPh>
    <rPh sb="7" eb="9">
      <t xml:space="preserve">チュウダマ </t>
    </rPh>
    <phoneticPr fontId="1"/>
  </si>
  <si>
    <t>トマト（ミニ）</t>
    <rPh sb="3" eb="4">
      <t>（</t>
    </rPh>
    <phoneticPr fontId="1"/>
  </si>
  <si>
    <t>10〜12</t>
    <phoneticPr fontId="1"/>
  </si>
  <si>
    <t>キュウリ</t>
    <phoneticPr fontId="1"/>
  </si>
  <si>
    <t>ナス</t>
    <phoneticPr fontId="1"/>
  </si>
  <si>
    <t>18〜25</t>
    <phoneticPr fontId="1"/>
  </si>
  <si>
    <t>スイカ（大玉）</t>
    <rPh sb="4" eb="6">
      <t xml:space="preserve">オオダマ </t>
    </rPh>
    <phoneticPr fontId="1"/>
  </si>
  <si>
    <t>スイカ（小玉）</t>
    <rPh sb="3" eb="4">
      <t>（</t>
    </rPh>
    <rPh sb="4" eb="6">
      <t xml:space="preserve">コダマ </t>
    </rPh>
    <phoneticPr fontId="1"/>
  </si>
  <si>
    <t>メロン</t>
    <phoneticPr fontId="1"/>
  </si>
  <si>
    <t>カボチャ</t>
    <phoneticPr fontId="1"/>
  </si>
  <si>
    <t>10〜18</t>
    <phoneticPr fontId="1"/>
  </si>
  <si>
    <t>ズッキーニ</t>
    <phoneticPr fontId="1"/>
  </si>
  <si>
    <t>エダマメ</t>
    <phoneticPr fontId="1"/>
  </si>
  <si>
    <t>6〜8</t>
    <phoneticPr fontId="1"/>
  </si>
  <si>
    <t>ソラマメ</t>
    <phoneticPr fontId="1"/>
  </si>
  <si>
    <t>7〜10</t>
    <phoneticPr fontId="1"/>
  </si>
  <si>
    <t>トウモロコシ</t>
    <phoneticPr fontId="1"/>
  </si>
  <si>
    <t>必要チッソ量</t>
    <rPh sb="0" eb="2">
      <t xml:space="preserve">ヒツヨウ </t>
    </rPh>
    <rPh sb="5" eb="6">
      <t xml:space="preserve">リョウ </t>
    </rPh>
    <phoneticPr fontId="1"/>
  </si>
  <si>
    <t>作物名</t>
    <rPh sb="0" eb="3">
      <t xml:space="preserve">サクモツメイ </t>
    </rPh>
    <phoneticPr fontId="1"/>
  </si>
  <si>
    <t>バジル</t>
    <phoneticPr fontId="1"/>
  </si>
  <si>
    <t>ローズマリー</t>
    <phoneticPr fontId="1"/>
  </si>
  <si>
    <t>ゴーヤ</t>
    <phoneticPr fontId="1"/>
  </si>
  <si>
    <t>ミツバ</t>
    <phoneticPr fontId="1"/>
  </si>
  <si>
    <t>オクラ</t>
    <phoneticPr fontId="1"/>
  </si>
  <si>
    <t>8〜13</t>
    <phoneticPr fontId="1"/>
  </si>
  <si>
    <t>アスパラガス</t>
    <phoneticPr fontId="1"/>
  </si>
  <si>
    <t>年間30kg以上</t>
    <rPh sb="0" eb="2">
      <t xml:space="preserve">ネンカン </t>
    </rPh>
    <rPh sb="6" eb="8">
      <t xml:space="preserve">イジョウ </t>
    </rPh>
    <phoneticPr fontId="1"/>
  </si>
  <si>
    <t>空芯菜（エンツァイ）</t>
    <rPh sb="0" eb="3">
      <t xml:space="preserve">クウシンサイ </t>
    </rPh>
    <phoneticPr fontId="1"/>
  </si>
  <si>
    <t>カルシウム</t>
    <phoneticPr fontId="1"/>
  </si>
  <si>
    <t>イチゴ</t>
    <phoneticPr fontId="1"/>
  </si>
  <si>
    <t>リーフレタス</t>
    <phoneticPr fontId="1"/>
  </si>
  <si>
    <t>スイスチャード</t>
    <phoneticPr fontId="1"/>
  </si>
  <si>
    <t>pH</t>
    <phoneticPr fontId="1"/>
  </si>
  <si>
    <t>6.5〜7.0</t>
  </si>
  <si>
    <t>6.5〜7.0</t>
    <phoneticPr fontId="1"/>
  </si>
  <si>
    <t>オカヒジキ</t>
    <phoneticPr fontId="1"/>
  </si>
  <si>
    <t>発芽適温</t>
    <rPh sb="0" eb="2">
      <t xml:space="preserve">ハツガ </t>
    </rPh>
    <rPh sb="2" eb="4">
      <t xml:space="preserve">テキオン </t>
    </rPh>
    <phoneticPr fontId="1"/>
  </si>
  <si>
    <t>生育適温</t>
    <rPh sb="0" eb="2">
      <t xml:space="preserve">セイイク </t>
    </rPh>
    <rPh sb="2" eb="4">
      <t xml:space="preserve">テキオン </t>
    </rPh>
    <phoneticPr fontId="1"/>
  </si>
  <si>
    <t>6.0〜6.5</t>
    <phoneticPr fontId="1"/>
  </si>
  <si>
    <t>15〜20℃</t>
  </si>
  <si>
    <t>15〜20℃</t>
    <phoneticPr fontId="1"/>
  </si>
  <si>
    <t>チンゲンサイ</t>
    <phoneticPr fontId="1"/>
  </si>
  <si>
    <t>15〜25℃</t>
    <phoneticPr fontId="1"/>
  </si>
  <si>
    <t>20〜25℃</t>
    <phoneticPr fontId="1"/>
  </si>
  <si>
    <t>20〜30℃</t>
    <phoneticPr fontId="1"/>
  </si>
  <si>
    <t>15〜25℃</t>
  </si>
  <si>
    <t>10〜20℃</t>
    <phoneticPr fontId="1"/>
  </si>
  <si>
    <t>6.0〜7.0</t>
    <phoneticPr fontId="1"/>
  </si>
  <si>
    <t>25〜30℃</t>
  </si>
  <si>
    <t>25〜30℃</t>
    <phoneticPr fontId="1"/>
  </si>
  <si>
    <t>15〜30℃</t>
    <phoneticPr fontId="1"/>
  </si>
  <si>
    <t>ジャガイモ
（放線菌なし）</t>
    <phoneticPr fontId="1"/>
  </si>
  <si>
    <t>5.0〜6.0</t>
  </si>
  <si>
    <t>5.0〜6.0</t>
    <phoneticPr fontId="1"/>
  </si>
  <si>
    <t>5.5〜6.0</t>
    <phoneticPr fontId="1"/>
  </si>
  <si>
    <t>5.5〜6.5</t>
    <phoneticPr fontId="1"/>
  </si>
  <si>
    <t>ピーマン・シシトウ・トウガラシ</t>
    <phoneticPr fontId="1"/>
  </si>
  <si>
    <t>ラッカセイ（落花生）</t>
    <rPh sb="6" eb="9">
      <t xml:space="preserve">ラッカセイ </t>
    </rPh>
    <phoneticPr fontId="1"/>
  </si>
  <si>
    <t>エンドウ（スナップエンドウ）</t>
    <phoneticPr fontId="1"/>
  </si>
  <si>
    <t>ラディッシュ</t>
    <phoneticPr fontId="1"/>
  </si>
  <si>
    <t>※ブルーマグ
使用の場合</t>
    <rPh sb="6" eb="8">
      <t xml:space="preserve">シヨウ </t>
    </rPh>
    <rPh sb="9" eb="11">
      <t xml:space="preserve">バアイ </t>
    </rPh>
    <phoneticPr fontId="1"/>
  </si>
  <si>
    <t>必要量
（１m2あたり　g）</t>
    <rPh sb="0" eb="2">
      <t xml:space="preserve">ヒツヨウ </t>
    </rPh>
    <rPh sb="2" eb="3">
      <t xml:space="preserve">リョウ </t>
    </rPh>
    <rPh sb="4" eb="5">
      <t>_x0000__x0000__x0002__x0005_</t>
    </rPh>
    <rPh sb="5" eb="6">
      <t/>
    </rPh>
    <phoneticPr fontId="1"/>
  </si>
  <si>
    <t>上限値
（１m2あたり　g）</t>
    <rPh sb="0" eb="3">
      <t xml:space="preserve">ジョウゲンチ </t>
    </rPh>
    <phoneticPr fontId="1"/>
  </si>
  <si>
    <t>インゲン（ツルあり・ツルなし）</t>
    <phoneticPr fontId="1"/>
  </si>
  <si>
    <t>23〜28℃</t>
    <phoneticPr fontId="1"/>
  </si>
  <si>
    <t>ラッキョウ</t>
    <phoneticPr fontId="1"/>
  </si>
  <si>
    <t>18〜22℃</t>
    <phoneticPr fontId="1"/>
  </si>
  <si>
    <t>推奨比率
堆肥：アミノ酸</t>
    <rPh sb="0" eb="2">
      <t xml:space="preserve">スイショウ </t>
    </rPh>
    <rPh sb="2" eb="4">
      <t xml:space="preserve">ヒリツ </t>
    </rPh>
    <rPh sb="5" eb="7">
      <t xml:space="preserve">タイヒ </t>
    </rPh>
    <phoneticPr fontId="1"/>
  </si>
  <si>
    <t>6:4</t>
  </si>
  <si>
    <t>6:4</t>
    <phoneticPr fontId="1"/>
  </si>
  <si>
    <t>5:5</t>
    <phoneticPr fontId="1"/>
  </si>
  <si>
    <t>4:6</t>
    <phoneticPr fontId="1"/>
  </si>
  <si>
    <t>7:3</t>
    <phoneticPr fontId="1"/>
  </si>
  <si>
    <t>施肥チッソ量</t>
    <rPh sb="0" eb="2">
      <t xml:space="preserve">セヒ </t>
    </rPh>
    <phoneticPr fontId="1"/>
  </si>
  <si>
    <t>アミノ酸
チッソ
（現物g）</t>
    <rPh sb="10" eb="12">
      <t xml:space="preserve">ゲンブツ </t>
    </rPh>
    <phoneticPr fontId="1"/>
  </si>
  <si>
    <t>BLOFの家庭菜園レシピ</t>
    <rPh sb="5" eb="9">
      <t xml:space="preserve">カテイサイエン </t>
    </rPh>
    <phoneticPr fontId="1"/>
  </si>
  <si>
    <t>ジャガイモ
（放線菌あり）土壌pH6.0以下の場合のみ</t>
    <rPh sb="13" eb="15">
      <t xml:space="preserve">ドジョウ </t>
    </rPh>
    <rPh sb="20" eb="22">
      <t xml:space="preserve">イカ </t>
    </rPh>
    <rPh sb="23" eb="25">
      <t xml:space="preserve">バアイ </t>
    </rPh>
    <phoneticPr fontId="1"/>
  </si>
  <si>
    <t>アミノ742</t>
    <phoneticPr fontId="1"/>
  </si>
  <si>
    <t>ソイルメイク11</t>
    <phoneticPr fontId="1"/>
  </si>
  <si>
    <t>ソイルメイク23</t>
    <phoneticPr fontId="1"/>
  </si>
  <si>
    <t>施肥量（１m2あたり）
※プランター（25L）の場合は1/3の量を施肥</t>
    <rPh sb="0" eb="3">
      <t xml:space="preserve">セヒリョウ </t>
    </rPh>
    <rPh sb="23" eb="25">
      <t xml:space="preserve">バアイ </t>
    </rPh>
    <rPh sb="31" eb="32">
      <t xml:space="preserve">リョウ </t>
    </rPh>
    <rPh sb="33" eb="35">
      <t xml:space="preserve">セヒ </t>
    </rPh>
    <phoneticPr fontId="1"/>
  </si>
  <si>
    <t>ソイルメイク11（現物g）</t>
    <rPh sb="9" eb="11">
      <t xml:space="preserve">ゲンブツ </t>
    </rPh>
    <phoneticPr fontId="1"/>
  </si>
  <si>
    <t>【葉菜タイプ】</t>
    <rPh sb="1" eb="3">
      <t xml:space="preserve">ハサイ </t>
    </rPh>
    <phoneticPr fontId="1"/>
  </si>
  <si>
    <t>【外葉タイプ】</t>
    <rPh sb="1" eb="2">
      <t xml:space="preserve">ソト </t>
    </rPh>
    <rPh sb="2" eb="3">
      <t xml:space="preserve">ハサイ </t>
    </rPh>
    <phoneticPr fontId="1"/>
  </si>
  <si>
    <t>【根菜タイプ】</t>
    <rPh sb="1" eb="3">
      <t xml:space="preserve">コンサイ </t>
    </rPh>
    <phoneticPr fontId="1"/>
  </si>
  <si>
    <t>【イモ類タイプ】</t>
    <rPh sb="3" eb="4">
      <t xml:space="preserve">ルイ </t>
    </rPh>
    <phoneticPr fontId="1"/>
  </si>
  <si>
    <t>【果菜タイプ】</t>
    <rPh sb="1" eb="3">
      <t xml:space="preserve">カサイ </t>
    </rPh>
    <phoneticPr fontId="1"/>
  </si>
  <si>
    <t>【豆類タイプ】</t>
    <rPh sb="1" eb="3">
      <t xml:space="preserve">マメルイ </t>
    </rPh>
    <phoneticPr fontId="1"/>
  </si>
  <si>
    <t>【その他】</t>
    <phoneticPr fontId="1"/>
  </si>
  <si>
    <t>土づくりに</t>
    <rPh sb="0" eb="1">
      <t xml:space="preserve">ツチ </t>
    </rPh>
    <phoneticPr fontId="1"/>
  </si>
  <si>
    <t>「太陽の酵母」</t>
    <rPh sb="1" eb="3">
      <t xml:space="preserve">タイヨウノ </t>
    </rPh>
    <rPh sb="4" eb="6">
      <t xml:space="preserve">コウボ </t>
    </rPh>
    <phoneticPr fontId="1"/>
  </si>
  <si>
    <t>曇天続きや根の回復に</t>
    <rPh sb="0" eb="2">
      <t xml:space="preserve">ドンテンジ </t>
    </rPh>
    <rPh sb="2" eb="3">
      <t xml:space="preserve">ツヅキヤ </t>
    </rPh>
    <rPh sb="5" eb="6">
      <t xml:space="preserve">ネ </t>
    </rPh>
    <rPh sb="7" eb="9">
      <t xml:space="preserve">カイフクニ </t>
    </rPh>
    <phoneticPr fontId="1"/>
  </si>
  <si>
    <t>「太陽のし酢く」</t>
    <rPh sb="1" eb="3">
      <t xml:space="preserve">タイヨウノ </t>
    </rPh>
    <rPh sb="5" eb="6">
      <t xml:space="preserve">ス </t>
    </rPh>
    <phoneticPr fontId="1"/>
  </si>
  <si>
    <t>果菜類などの液肥に</t>
    <rPh sb="0" eb="3">
      <t xml:space="preserve">カサイルイ </t>
    </rPh>
    <rPh sb="6" eb="8">
      <t xml:space="preserve">エキヒ </t>
    </rPh>
    <phoneticPr fontId="1"/>
  </si>
  <si>
    <t>「甘みの素」</t>
    <rPh sb="1" eb="2">
      <t xml:space="preserve">アマミ </t>
    </rPh>
    <rPh sb="4" eb="5">
      <t xml:space="preserve">モト </t>
    </rPh>
    <phoneticPr fontId="1"/>
  </si>
  <si>
    <t>マグネシウム</t>
    <phoneticPr fontId="1"/>
  </si>
  <si>
    <t>マグネシウムまたはブルーマグ
どちらかを使用する</t>
    <phoneticPr fontId="1"/>
  </si>
  <si>
    <t>アルギンゴールド
（ワンランクアップの美味しさ！）</t>
    <rPh sb="18" eb="20">
      <t xml:space="preserve">オイシサ </t>
    </rPh>
    <phoneticPr fontId="1"/>
  </si>
  <si>
    <t>ビーツ</t>
    <phoneticPr fontId="1"/>
  </si>
  <si>
    <t>チャイブ</t>
    <phoneticPr fontId="1"/>
  </si>
  <si>
    <t>6.5前後</t>
    <rPh sb="3" eb="5">
      <t xml:space="preserve">ゼンゴ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</si>
</sst>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6" borderId="1" xfId="0" applyFill="1" applyBorder="1" applyAlignment="1">
      <alignment vertical="center" wrapText="1"/>
    </xf>
    <xf numFmtId="0" fontId="0" fillId="4" borderId="1" xfId="0" applyFill="1" applyBorder="1">
      <alignment vertical="center"/>
    </xf>
    <xf numFmtId="0" fontId="2" fillId="0" borderId="0" xfId="0" applyFont="1">
      <alignment vertical="center"/>
    </xf>
    <xf numFmtId="0" fontId="0" fillId="8" borderId="1" xfId="0" applyFill="1" applyBorder="1">
      <alignment vertical="center"/>
    </xf>
    <xf numFmtId="49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5" borderId="0" xfId="0" applyNumberFormat="1" applyFill="1" applyAlignment="1">
      <alignment vertical="center" wrapText="1"/>
    </xf>
    <xf numFmtId="177" fontId="0" fillId="5" borderId="2" xfId="0" applyNumberFormat="1" applyFill="1" applyBorder="1" applyAlignment="1">
      <alignment vertical="center" wrapText="1"/>
    </xf>
    <xf numFmtId="177" fontId="0" fillId="11" borderId="1" xfId="0" applyNumberFormat="1" applyFill="1" applyBorder="1" applyAlignment="1">
      <alignment vertical="center" wrapText="1"/>
    </xf>
    <xf numFmtId="177" fontId="0" fillId="2" borderId="0" xfId="0" applyNumberFormat="1" applyFill="1">
      <alignment vertical="center"/>
    </xf>
    <xf numFmtId="177" fontId="0" fillId="10" borderId="0" xfId="0" applyNumberFormat="1" applyFill="1">
      <alignment vertical="center"/>
    </xf>
    <xf numFmtId="177" fontId="0" fillId="3" borderId="0" xfId="0" applyNumberFormat="1" applyFill="1" applyAlignment="1">
      <alignment vertical="center" wrapText="1"/>
    </xf>
    <xf numFmtId="177" fontId="0" fillId="6" borderId="0" xfId="0" applyNumberFormat="1" applyFill="1" applyAlignment="1">
      <alignment vertical="center" wrapText="1"/>
    </xf>
    <xf numFmtId="177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49" fontId="3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177" fontId="0" fillId="4" borderId="2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5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177" fontId="0" fillId="4" borderId="0" xfId="0" applyNumberFormat="1" applyFill="1">
      <alignment vertical="center"/>
    </xf>
    <xf numFmtId="177" fontId="0" fillId="11" borderId="0" xfId="0" applyNumberFormat="1" applyFill="1">
      <alignment vertical="center"/>
    </xf>
    <xf numFmtId="177" fontId="0" fillId="11" borderId="0" xfId="0" applyNumberFormat="1" applyFill="1" applyAlignment="1">
      <alignment horizontal="right" vertical="center"/>
    </xf>
    <xf numFmtId="177" fontId="0" fillId="12" borderId="0" xfId="0" applyNumberFormat="1" applyFill="1">
      <alignment vertical="center"/>
    </xf>
    <xf numFmtId="0" fontId="0" fillId="2" borderId="1" xfId="0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7" fontId="0" fillId="2" borderId="2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177" fontId="0" fillId="7" borderId="0" xfId="0" applyNumberFormat="1" applyFill="1" applyAlignment="1">
      <alignment horizontal="center" vertical="center" wrapText="1"/>
    </xf>
    <xf numFmtId="177" fontId="0" fillId="7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00D4-CD35-BD46-B338-8F005E275F47}">
  <sheetPr>
    <pageSetUpPr fitToPage="1"/>
  </sheetPr>
  <dimension ref="A1:Q78"/>
  <sheetViews>
    <sheetView tabSelected="1" workbookViewId="0">
      <pane xSplit="2" ySplit="6" topLeftCell="C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RowHeight="33"/>
  <cols>
    <col min="1" max="1" width="16.7109375" customWidth="1"/>
    <col min="2" max="2" width="30.85546875" customWidth="1"/>
    <col min="3" max="3" width="10.7109375" customWidth="1"/>
    <col min="4" max="5" width="19.140625" customWidth="1"/>
    <col min="6" max="6" width="14" customWidth="1"/>
    <col min="7" max="7" width="14.5703125" customWidth="1"/>
    <col min="8" max="8" width="16.5703125" style="6" customWidth="1"/>
    <col min="9" max="10" width="10.7109375" style="7" customWidth="1"/>
    <col min="11" max="11" width="11.42578125" style="11" bestFit="1" customWidth="1"/>
    <col min="12" max="12" width="11.5703125" style="11" customWidth="1"/>
    <col min="13" max="13" width="16.140625" style="11" customWidth="1"/>
    <col min="14" max="15" width="10.28515625" style="11" bestFit="1" customWidth="1"/>
    <col min="16" max="16" width="13.7109375" style="11" customWidth="1"/>
    <col min="17" max="17" width="19.85546875" style="11" customWidth="1"/>
  </cols>
  <sheetData>
    <row r="1" spans="1:17" ht="42" customHeight="1">
      <c r="B1" s="25" t="s">
        <v>117</v>
      </c>
      <c r="C1" s="4"/>
      <c r="D1" s="4"/>
      <c r="E1" s="4"/>
      <c r="K1" s="40"/>
      <c r="L1" s="40" t="s">
        <v>131</v>
      </c>
      <c r="M1" s="40" t="s">
        <v>132</v>
      </c>
      <c r="O1" s="43" t="s">
        <v>133</v>
      </c>
      <c r="P1" s="43"/>
      <c r="Q1" s="43" t="s">
        <v>134</v>
      </c>
    </row>
    <row r="2" spans="1:17">
      <c r="K2" s="41"/>
      <c r="L2" s="42" t="s">
        <v>135</v>
      </c>
      <c r="M2" s="41" t="s">
        <v>136</v>
      </c>
    </row>
    <row r="3" spans="1:17">
      <c r="L3" s="39"/>
    </row>
    <row r="4" spans="1:17" ht="56" customHeight="1">
      <c r="F4" s="1" t="s">
        <v>59</v>
      </c>
      <c r="G4" s="1"/>
      <c r="K4" s="53" t="s">
        <v>122</v>
      </c>
      <c r="L4" s="53"/>
      <c r="M4" s="53"/>
      <c r="N4" s="53"/>
      <c r="O4" s="53"/>
      <c r="P4" s="53"/>
      <c r="Q4" s="53"/>
    </row>
    <row r="5" spans="1:17" ht="54" customHeight="1">
      <c r="H5" s="50" t="s">
        <v>115</v>
      </c>
      <c r="I5" s="50"/>
      <c r="J5" s="50"/>
      <c r="O5" s="51" t="s">
        <v>138</v>
      </c>
      <c r="P5" s="52"/>
      <c r="Q5" s="12"/>
    </row>
    <row r="6" spans="1:17" ht="63">
      <c r="B6" s="5" t="s">
        <v>60</v>
      </c>
      <c r="C6" s="5" t="s">
        <v>74</v>
      </c>
      <c r="D6" s="5" t="s">
        <v>78</v>
      </c>
      <c r="E6" s="5" t="s">
        <v>79</v>
      </c>
      <c r="F6" s="2" t="s">
        <v>103</v>
      </c>
      <c r="G6" s="2" t="s">
        <v>104</v>
      </c>
      <c r="H6" s="23" t="s">
        <v>109</v>
      </c>
      <c r="I6" s="24" t="s">
        <v>123</v>
      </c>
      <c r="J6" s="24" t="s">
        <v>116</v>
      </c>
      <c r="K6" s="13" t="s">
        <v>121</v>
      </c>
      <c r="L6" s="14" t="s">
        <v>120</v>
      </c>
      <c r="M6" s="15" t="s">
        <v>119</v>
      </c>
      <c r="N6" s="16" t="s">
        <v>70</v>
      </c>
      <c r="O6" s="17" t="s">
        <v>137</v>
      </c>
      <c r="P6" s="18" t="s">
        <v>102</v>
      </c>
      <c r="Q6" s="19" t="s">
        <v>139</v>
      </c>
    </row>
    <row r="7" spans="1:17" ht="24">
      <c r="A7" s="38" t="s">
        <v>124</v>
      </c>
      <c r="B7" s="8"/>
      <c r="C7" s="8"/>
      <c r="D7" s="8"/>
      <c r="E7" s="8"/>
      <c r="F7" s="10"/>
      <c r="G7" s="10"/>
      <c r="H7" s="33"/>
      <c r="I7" s="34"/>
      <c r="J7" s="34"/>
      <c r="K7" s="35"/>
      <c r="L7" s="36"/>
      <c r="M7" s="37"/>
      <c r="P7" s="35"/>
      <c r="Q7" s="35"/>
    </row>
    <row r="8" spans="1:17" s="1" customFormat="1">
      <c r="A8" s="1">
        <v>1</v>
      </c>
      <c r="B8" s="44" t="s">
        <v>0</v>
      </c>
      <c r="C8" s="44" t="s">
        <v>80</v>
      </c>
      <c r="D8" s="44" t="s">
        <v>82</v>
      </c>
      <c r="E8" s="44" t="s">
        <v>82</v>
      </c>
      <c r="F8" s="44" t="s">
        <v>1</v>
      </c>
      <c r="G8" s="44">
        <v>15</v>
      </c>
      <c r="H8" s="45" t="s">
        <v>111</v>
      </c>
      <c r="I8" s="46">
        <f>G8*0.6</f>
        <v>9</v>
      </c>
      <c r="J8" s="46">
        <f>G8*0.4</f>
        <v>6</v>
      </c>
      <c r="K8" s="47">
        <v>600</v>
      </c>
      <c r="L8" s="47">
        <f t="shared" ref="L8:L19" si="0">I8/0.015</f>
        <v>600</v>
      </c>
      <c r="M8" s="48">
        <f t="shared" ref="M8:M19" si="1">J8/0.07</f>
        <v>85.714285714285708</v>
      </c>
      <c r="N8" s="48">
        <v>100</v>
      </c>
      <c r="O8" s="48">
        <v>60</v>
      </c>
      <c r="P8" s="48"/>
      <c r="Q8" s="48">
        <v>50</v>
      </c>
    </row>
    <row r="9" spans="1:17">
      <c r="A9" s="26">
        <v>2</v>
      </c>
      <c r="B9" s="3" t="s">
        <v>72</v>
      </c>
      <c r="C9" s="3" t="s">
        <v>80</v>
      </c>
      <c r="D9" s="3" t="s">
        <v>82</v>
      </c>
      <c r="E9" s="3" t="s">
        <v>82</v>
      </c>
      <c r="F9" s="3" t="s">
        <v>1</v>
      </c>
      <c r="G9" s="3">
        <v>15</v>
      </c>
      <c r="H9" s="27" t="s">
        <v>110</v>
      </c>
      <c r="I9" s="28">
        <f t="shared" ref="I9:I37" si="2">G9*0.6</f>
        <v>9</v>
      </c>
      <c r="J9" s="28">
        <f t="shared" ref="J9:J37" si="3">G9*0.4</f>
        <v>6</v>
      </c>
      <c r="K9" s="29">
        <v>600</v>
      </c>
      <c r="L9" s="29">
        <f t="shared" si="0"/>
        <v>600</v>
      </c>
      <c r="M9" s="30">
        <f t="shared" si="1"/>
        <v>85.714285714285708</v>
      </c>
      <c r="N9" s="30">
        <v>100</v>
      </c>
      <c r="O9" s="30">
        <v>60</v>
      </c>
      <c r="P9" s="30"/>
      <c r="Q9" s="30">
        <v>50</v>
      </c>
    </row>
    <row r="10" spans="1:17">
      <c r="A10">
        <v>3</v>
      </c>
      <c r="B10" s="8" t="s">
        <v>2</v>
      </c>
      <c r="C10" s="8" t="s">
        <v>75</v>
      </c>
      <c r="D10" s="8" t="s">
        <v>81</v>
      </c>
      <c r="E10" s="8" t="s">
        <v>81</v>
      </c>
      <c r="F10" s="8" t="s">
        <v>3</v>
      </c>
      <c r="G10" s="8">
        <v>15</v>
      </c>
      <c r="H10" s="22" t="s">
        <v>110</v>
      </c>
      <c r="I10" s="9">
        <f t="shared" si="2"/>
        <v>9</v>
      </c>
      <c r="J10" s="9">
        <f t="shared" si="3"/>
        <v>6</v>
      </c>
      <c r="K10" s="20">
        <v>600</v>
      </c>
      <c r="L10" s="20">
        <f t="shared" si="0"/>
        <v>600</v>
      </c>
      <c r="M10" s="21">
        <f t="shared" si="1"/>
        <v>85.714285714285708</v>
      </c>
      <c r="N10" s="21">
        <v>100</v>
      </c>
      <c r="O10" s="21">
        <v>60</v>
      </c>
      <c r="P10" s="21"/>
      <c r="Q10" s="21">
        <v>50</v>
      </c>
    </row>
    <row r="11" spans="1:17">
      <c r="A11" s="26">
        <v>4</v>
      </c>
      <c r="B11" s="3" t="s">
        <v>73</v>
      </c>
      <c r="C11" s="3" t="s">
        <v>76</v>
      </c>
      <c r="D11" s="3" t="s">
        <v>86</v>
      </c>
      <c r="E11" s="3" t="s">
        <v>84</v>
      </c>
      <c r="F11" s="3" t="s">
        <v>3</v>
      </c>
      <c r="G11" s="3">
        <v>15</v>
      </c>
      <c r="H11" s="31" t="s">
        <v>110</v>
      </c>
      <c r="I11" s="28">
        <f t="shared" si="2"/>
        <v>9</v>
      </c>
      <c r="J11" s="28">
        <f t="shared" si="3"/>
        <v>6</v>
      </c>
      <c r="K11" s="29">
        <v>600</v>
      </c>
      <c r="L11" s="29">
        <f t="shared" si="0"/>
        <v>600</v>
      </c>
      <c r="M11" s="30">
        <f t="shared" si="1"/>
        <v>85.714285714285708</v>
      </c>
      <c r="N11" s="30">
        <v>100</v>
      </c>
      <c r="O11" s="30">
        <v>60</v>
      </c>
      <c r="P11" s="30"/>
      <c r="Q11" s="30">
        <v>50</v>
      </c>
    </row>
    <row r="12" spans="1:17">
      <c r="A12">
        <v>5</v>
      </c>
      <c r="B12" s="8" t="s">
        <v>77</v>
      </c>
      <c r="C12" s="8" t="s">
        <v>75</v>
      </c>
      <c r="D12" s="8" t="s">
        <v>85</v>
      </c>
      <c r="E12" s="8" t="s">
        <v>82</v>
      </c>
      <c r="F12" s="8" t="s">
        <v>3</v>
      </c>
      <c r="G12" s="8">
        <v>15</v>
      </c>
      <c r="H12" s="22" t="s">
        <v>110</v>
      </c>
      <c r="I12" s="9">
        <f t="shared" si="2"/>
        <v>9</v>
      </c>
      <c r="J12" s="9">
        <f t="shared" si="3"/>
        <v>6</v>
      </c>
      <c r="K12" s="20">
        <v>600</v>
      </c>
      <c r="L12" s="20">
        <f t="shared" si="0"/>
        <v>600</v>
      </c>
      <c r="M12" s="21">
        <f t="shared" si="1"/>
        <v>85.714285714285708</v>
      </c>
      <c r="N12" s="21">
        <v>100</v>
      </c>
      <c r="O12" s="21">
        <v>60</v>
      </c>
      <c r="P12" s="21"/>
      <c r="Q12" s="21">
        <v>50</v>
      </c>
    </row>
    <row r="13" spans="1:17">
      <c r="A13" s="26">
        <v>6</v>
      </c>
      <c r="B13" s="3" t="s">
        <v>6</v>
      </c>
      <c r="C13" s="3" t="s">
        <v>80</v>
      </c>
      <c r="D13" s="3" t="s">
        <v>84</v>
      </c>
      <c r="E13" s="3" t="s">
        <v>84</v>
      </c>
      <c r="F13" s="3" t="s">
        <v>7</v>
      </c>
      <c r="G13" s="3">
        <v>25</v>
      </c>
      <c r="H13" s="27" t="s">
        <v>110</v>
      </c>
      <c r="I13" s="28">
        <f t="shared" si="2"/>
        <v>15</v>
      </c>
      <c r="J13" s="28">
        <f t="shared" si="3"/>
        <v>10</v>
      </c>
      <c r="K13" s="29">
        <v>1000</v>
      </c>
      <c r="L13" s="29">
        <f t="shared" si="0"/>
        <v>1000</v>
      </c>
      <c r="M13" s="30">
        <f t="shared" si="1"/>
        <v>142.85714285714283</v>
      </c>
      <c r="N13" s="30">
        <v>200</v>
      </c>
      <c r="O13" s="30">
        <v>90</v>
      </c>
      <c r="P13" s="30">
        <f>O13*1.4</f>
        <v>125.99999999999999</v>
      </c>
      <c r="Q13" s="30">
        <v>50</v>
      </c>
    </row>
    <row r="14" spans="1:17">
      <c r="A14">
        <v>7</v>
      </c>
      <c r="B14" s="8" t="s">
        <v>4</v>
      </c>
      <c r="C14" s="8" t="s">
        <v>80</v>
      </c>
      <c r="D14" s="8" t="s">
        <v>82</v>
      </c>
      <c r="E14" s="8" t="s">
        <v>82</v>
      </c>
      <c r="F14" s="8" t="s">
        <v>5</v>
      </c>
      <c r="G14" s="8">
        <v>16</v>
      </c>
      <c r="H14" s="22" t="s">
        <v>110</v>
      </c>
      <c r="I14" s="9">
        <f t="shared" si="2"/>
        <v>9.6</v>
      </c>
      <c r="J14" s="9">
        <f t="shared" si="3"/>
        <v>6.4</v>
      </c>
      <c r="K14" s="20">
        <v>600</v>
      </c>
      <c r="L14" s="20">
        <f t="shared" si="0"/>
        <v>640</v>
      </c>
      <c r="M14" s="21">
        <f t="shared" si="1"/>
        <v>91.428571428571431</v>
      </c>
      <c r="N14" s="21">
        <v>100</v>
      </c>
      <c r="O14" s="21">
        <v>60</v>
      </c>
      <c r="P14" s="21"/>
      <c r="Q14" s="21">
        <v>50</v>
      </c>
    </row>
    <row r="15" spans="1:17">
      <c r="A15" s="26">
        <v>8</v>
      </c>
      <c r="B15" s="3" t="s">
        <v>83</v>
      </c>
      <c r="C15" s="3" t="s">
        <v>80</v>
      </c>
      <c r="D15" s="3" t="s">
        <v>84</v>
      </c>
      <c r="E15" s="3" t="s">
        <v>82</v>
      </c>
      <c r="F15" s="3" t="s">
        <v>3</v>
      </c>
      <c r="G15" s="3">
        <v>15</v>
      </c>
      <c r="H15" s="31" t="s">
        <v>110</v>
      </c>
      <c r="I15" s="28">
        <f t="shared" si="2"/>
        <v>9</v>
      </c>
      <c r="J15" s="28">
        <f t="shared" si="3"/>
        <v>6</v>
      </c>
      <c r="K15" s="29">
        <v>600</v>
      </c>
      <c r="L15" s="29">
        <f t="shared" si="0"/>
        <v>600</v>
      </c>
      <c r="M15" s="30">
        <f t="shared" si="1"/>
        <v>85.714285714285708</v>
      </c>
      <c r="N15" s="30">
        <v>100</v>
      </c>
      <c r="O15" s="30">
        <v>60</v>
      </c>
      <c r="P15" s="30"/>
      <c r="Q15" s="30">
        <v>50</v>
      </c>
    </row>
    <row r="16" spans="1:17">
      <c r="A16">
        <v>9</v>
      </c>
      <c r="B16" s="8" t="s">
        <v>64</v>
      </c>
      <c r="C16" s="8" t="s">
        <v>80</v>
      </c>
      <c r="D16" s="8" t="s">
        <v>82</v>
      </c>
      <c r="E16" s="8" t="s">
        <v>88</v>
      </c>
      <c r="F16" s="8" t="s">
        <v>12</v>
      </c>
      <c r="G16" s="8">
        <v>10</v>
      </c>
      <c r="H16" s="22" t="s">
        <v>110</v>
      </c>
      <c r="I16" s="9">
        <f t="shared" si="2"/>
        <v>6</v>
      </c>
      <c r="J16" s="9">
        <f t="shared" si="3"/>
        <v>4</v>
      </c>
      <c r="K16" s="20">
        <v>400</v>
      </c>
      <c r="L16" s="20">
        <f t="shared" si="0"/>
        <v>400</v>
      </c>
      <c r="M16" s="21">
        <f t="shared" si="1"/>
        <v>57.142857142857139</v>
      </c>
      <c r="N16" s="21">
        <v>100</v>
      </c>
      <c r="O16" s="21">
        <v>60</v>
      </c>
      <c r="P16" s="21"/>
      <c r="Q16" s="21">
        <v>50</v>
      </c>
    </row>
    <row r="17" spans="1:17">
      <c r="A17" s="26">
        <v>10</v>
      </c>
      <c r="B17" s="3" t="s">
        <v>8</v>
      </c>
      <c r="C17" s="3" t="s">
        <v>76</v>
      </c>
      <c r="D17" s="3" t="s">
        <v>84</v>
      </c>
      <c r="E17" s="3" t="s">
        <v>84</v>
      </c>
      <c r="F17" s="3" t="s">
        <v>9</v>
      </c>
      <c r="G17" s="3">
        <v>30</v>
      </c>
      <c r="H17" s="27" t="s">
        <v>112</v>
      </c>
      <c r="I17" s="28">
        <f>G17*0.5</f>
        <v>15</v>
      </c>
      <c r="J17" s="28">
        <f>G17*0.5</f>
        <v>15</v>
      </c>
      <c r="K17" s="29">
        <v>1000</v>
      </c>
      <c r="L17" s="29">
        <f t="shared" si="0"/>
        <v>1000</v>
      </c>
      <c r="M17" s="30">
        <f t="shared" si="1"/>
        <v>214.28571428571428</v>
      </c>
      <c r="N17" s="30">
        <v>200</v>
      </c>
      <c r="O17" s="30">
        <v>90</v>
      </c>
      <c r="P17" s="30">
        <v>126</v>
      </c>
      <c r="Q17" s="30">
        <v>50</v>
      </c>
    </row>
    <row r="18" spans="1:17">
      <c r="A18">
        <v>11</v>
      </c>
      <c r="B18" s="8" t="s">
        <v>11</v>
      </c>
      <c r="C18" s="8" t="s">
        <v>89</v>
      </c>
      <c r="D18" s="8" t="s">
        <v>84</v>
      </c>
      <c r="E18" s="8" t="s">
        <v>85</v>
      </c>
      <c r="F18" s="8" t="s">
        <v>12</v>
      </c>
      <c r="G18" s="8">
        <v>10</v>
      </c>
      <c r="H18" s="22" t="s">
        <v>110</v>
      </c>
      <c r="I18" s="9">
        <f t="shared" si="2"/>
        <v>6</v>
      </c>
      <c r="J18" s="9">
        <f t="shared" si="3"/>
        <v>4</v>
      </c>
      <c r="K18" s="20">
        <v>400</v>
      </c>
      <c r="L18" s="20">
        <f t="shared" si="0"/>
        <v>400</v>
      </c>
      <c r="M18" s="21">
        <f t="shared" si="1"/>
        <v>57.142857142857139</v>
      </c>
      <c r="N18" s="21">
        <v>100</v>
      </c>
      <c r="O18" s="21">
        <v>60</v>
      </c>
      <c r="P18" s="21"/>
      <c r="Q18" s="21">
        <v>50</v>
      </c>
    </row>
    <row r="19" spans="1:17">
      <c r="A19" s="26">
        <v>12</v>
      </c>
      <c r="B19" s="3" t="s">
        <v>69</v>
      </c>
      <c r="C19" s="3" t="s">
        <v>80</v>
      </c>
      <c r="D19" s="3" t="s">
        <v>86</v>
      </c>
      <c r="E19" s="3" t="s">
        <v>91</v>
      </c>
      <c r="F19" s="3" t="s">
        <v>3</v>
      </c>
      <c r="G19" s="3">
        <v>15</v>
      </c>
      <c r="H19" s="31" t="s">
        <v>110</v>
      </c>
      <c r="I19" s="28">
        <f t="shared" si="2"/>
        <v>9</v>
      </c>
      <c r="J19" s="28">
        <f t="shared" si="3"/>
        <v>6</v>
      </c>
      <c r="K19" s="29">
        <v>600</v>
      </c>
      <c r="L19" s="29">
        <f t="shared" si="0"/>
        <v>600</v>
      </c>
      <c r="M19" s="30">
        <f t="shared" si="1"/>
        <v>85.714285714285708</v>
      </c>
      <c r="N19" s="30">
        <v>100</v>
      </c>
      <c r="O19" s="30">
        <v>60</v>
      </c>
      <c r="P19" s="30">
        <f>O19*1.4</f>
        <v>84</v>
      </c>
      <c r="Q19" s="30">
        <v>50</v>
      </c>
    </row>
    <row r="20" spans="1:17">
      <c r="B20" s="8"/>
      <c r="C20" s="8"/>
      <c r="D20" s="8"/>
      <c r="E20" s="8"/>
      <c r="F20" s="8"/>
      <c r="G20" s="8"/>
      <c r="H20" s="22"/>
      <c r="I20" s="9"/>
      <c r="J20" s="9"/>
      <c r="K20" s="20"/>
      <c r="L20" s="20"/>
      <c r="M20" s="21"/>
      <c r="N20" s="21"/>
      <c r="O20" s="21"/>
      <c r="P20" s="21"/>
      <c r="Q20" s="21"/>
    </row>
    <row r="21" spans="1:17">
      <c r="A21" s="38" t="s">
        <v>125</v>
      </c>
      <c r="B21" s="8"/>
      <c r="C21" s="8"/>
      <c r="D21" s="8"/>
      <c r="E21" s="8"/>
      <c r="F21" s="8"/>
      <c r="G21" s="8"/>
      <c r="H21" s="22"/>
      <c r="I21" s="9"/>
      <c r="J21" s="9"/>
      <c r="K21" s="20"/>
      <c r="L21" s="20"/>
      <c r="M21" s="21"/>
      <c r="N21" s="21"/>
      <c r="O21" s="21"/>
      <c r="P21" s="21"/>
      <c r="Q21" s="21"/>
    </row>
    <row r="22" spans="1:17">
      <c r="A22" s="26">
        <v>13</v>
      </c>
      <c r="B22" s="3" t="s">
        <v>13</v>
      </c>
      <c r="C22" s="3" t="s">
        <v>80</v>
      </c>
      <c r="D22" s="3" t="s">
        <v>84</v>
      </c>
      <c r="E22" s="3" t="s">
        <v>82</v>
      </c>
      <c r="F22" s="3" t="s">
        <v>14</v>
      </c>
      <c r="G22" s="3">
        <v>30</v>
      </c>
      <c r="H22" s="27" t="s">
        <v>110</v>
      </c>
      <c r="I22" s="28">
        <f t="shared" si="2"/>
        <v>18</v>
      </c>
      <c r="J22" s="28">
        <f t="shared" si="3"/>
        <v>12</v>
      </c>
      <c r="K22" s="29">
        <v>1000</v>
      </c>
      <c r="L22" s="29">
        <f t="shared" ref="L22:L31" si="4">I22/0.015</f>
        <v>1200</v>
      </c>
      <c r="M22" s="30">
        <f t="shared" ref="M22:M31" si="5">J22/0.07</f>
        <v>171.42857142857142</v>
      </c>
      <c r="N22" s="30">
        <v>200</v>
      </c>
      <c r="O22" s="30">
        <v>90</v>
      </c>
      <c r="P22" s="30">
        <f t="shared" ref="P22:P76" si="6">O22*1.4</f>
        <v>125.99999999999999</v>
      </c>
      <c r="Q22" s="30">
        <v>100</v>
      </c>
    </row>
    <row r="23" spans="1:17">
      <c r="A23">
        <v>14</v>
      </c>
      <c r="B23" s="8" t="s">
        <v>15</v>
      </c>
      <c r="C23" s="8" t="s">
        <v>80</v>
      </c>
      <c r="D23" s="8" t="s">
        <v>84</v>
      </c>
      <c r="E23" s="8" t="s">
        <v>82</v>
      </c>
      <c r="F23" s="8" t="s">
        <v>14</v>
      </c>
      <c r="G23" s="8">
        <v>30</v>
      </c>
      <c r="H23" s="22" t="s">
        <v>110</v>
      </c>
      <c r="I23" s="9">
        <f t="shared" si="2"/>
        <v>18</v>
      </c>
      <c r="J23" s="9">
        <f t="shared" si="3"/>
        <v>12</v>
      </c>
      <c r="K23" s="20">
        <v>1000</v>
      </c>
      <c r="L23" s="20">
        <f t="shared" si="4"/>
        <v>1200</v>
      </c>
      <c r="M23" s="21">
        <f t="shared" si="5"/>
        <v>171.42857142857142</v>
      </c>
      <c r="N23" s="21">
        <v>200</v>
      </c>
      <c r="O23" s="21">
        <v>90</v>
      </c>
      <c r="P23" s="21">
        <f t="shared" si="6"/>
        <v>125.99999999999999</v>
      </c>
      <c r="Q23" s="21">
        <v>100</v>
      </c>
    </row>
    <row r="24" spans="1:17">
      <c r="A24" s="26">
        <v>15</v>
      </c>
      <c r="B24" s="3" t="s">
        <v>16</v>
      </c>
      <c r="C24" s="3" t="s">
        <v>80</v>
      </c>
      <c r="D24" s="3" t="s">
        <v>82</v>
      </c>
      <c r="E24" s="3" t="s">
        <v>82</v>
      </c>
      <c r="F24" s="3" t="s">
        <v>17</v>
      </c>
      <c r="G24" s="3">
        <v>14</v>
      </c>
      <c r="H24" s="31" t="s">
        <v>112</v>
      </c>
      <c r="I24" s="28">
        <f>G24*0.5</f>
        <v>7</v>
      </c>
      <c r="J24" s="28">
        <f>G24*0.5</f>
        <v>7</v>
      </c>
      <c r="K24" s="29">
        <v>500</v>
      </c>
      <c r="L24" s="29">
        <f t="shared" si="4"/>
        <v>466.66666666666669</v>
      </c>
      <c r="M24" s="30">
        <f t="shared" si="5"/>
        <v>99.999999999999986</v>
      </c>
      <c r="N24" s="30">
        <v>100</v>
      </c>
      <c r="O24" s="30">
        <v>60</v>
      </c>
      <c r="P24" s="30">
        <f t="shared" si="6"/>
        <v>84</v>
      </c>
      <c r="Q24" s="30">
        <v>100</v>
      </c>
    </row>
    <row r="25" spans="1:17">
      <c r="A25">
        <v>16</v>
      </c>
      <c r="B25" s="8" t="s">
        <v>18</v>
      </c>
      <c r="C25" s="8" t="s">
        <v>80</v>
      </c>
      <c r="D25" s="8" t="s">
        <v>92</v>
      </c>
      <c r="E25" s="8" t="s">
        <v>82</v>
      </c>
      <c r="F25" s="8" t="s">
        <v>19</v>
      </c>
      <c r="G25" s="8">
        <v>30</v>
      </c>
      <c r="H25" s="22" t="s">
        <v>110</v>
      </c>
      <c r="I25" s="9">
        <f t="shared" si="2"/>
        <v>18</v>
      </c>
      <c r="J25" s="9">
        <f t="shared" si="3"/>
        <v>12</v>
      </c>
      <c r="K25" s="20">
        <v>1000</v>
      </c>
      <c r="L25" s="20">
        <f t="shared" si="4"/>
        <v>1200</v>
      </c>
      <c r="M25" s="21">
        <f t="shared" si="5"/>
        <v>171.42857142857142</v>
      </c>
      <c r="N25" s="21">
        <v>200</v>
      </c>
      <c r="O25" s="21">
        <v>90</v>
      </c>
      <c r="P25" s="21">
        <f t="shared" si="6"/>
        <v>125.99999999999999</v>
      </c>
      <c r="Q25" s="21">
        <v>100</v>
      </c>
    </row>
    <row r="26" spans="1:17">
      <c r="A26" s="26">
        <v>17</v>
      </c>
      <c r="B26" s="3" t="s">
        <v>20</v>
      </c>
      <c r="C26" s="3" t="s">
        <v>80</v>
      </c>
      <c r="D26" s="3" t="s">
        <v>92</v>
      </c>
      <c r="E26" s="3" t="s">
        <v>82</v>
      </c>
      <c r="F26" s="3" t="s">
        <v>19</v>
      </c>
      <c r="G26" s="3">
        <v>30</v>
      </c>
      <c r="H26" s="27" t="s">
        <v>110</v>
      </c>
      <c r="I26" s="28">
        <f t="shared" si="2"/>
        <v>18</v>
      </c>
      <c r="J26" s="28">
        <f t="shared" si="3"/>
        <v>12</v>
      </c>
      <c r="K26" s="29">
        <v>1000</v>
      </c>
      <c r="L26" s="29">
        <f t="shared" si="4"/>
        <v>1200</v>
      </c>
      <c r="M26" s="30">
        <f t="shared" si="5"/>
        <v>171.42857142857142</v>
      </c>
      <c r="N26" s="30">
        <v>200</v>
      </c>
      <c r="O26" s="30">
        <v>90</v>
      </c>
      <c r="P26" s="30">
        <f t="shared" si="6"/>
        <v>125.99999999999999</v>
      </c>
      <c r="Q26" s="30">
        <v>100</v>
      </c>
    </row>
    <row r="27" spans="1:17">
      <c r="A27">
        <v>18</v>
      </c>
      <c r="B27" s="8" t="s">
        <v>21</v>
      </c>
      <c r="C27" s="8" t="s">
        <v>76</v>
      </c>
      <c r="D27" s="8" t="s">
        <v>81</v>
      </c>
      <c r="E27" s="8" t="s">
        <v>81</v>
      </c>
      <c r="F27" s="8" t="s">
        <v>22</v>
      </c>
      <c r="G27" s="8">
        <v>23</v>
      </c>
      <c r="H27" s="22" t="s">
        <v>112</v>
      </c>
      <c r="I27" s="9">
        <f>G27*0.5</f>
        <v>11.5</v>
      </c>
      <c r="J27" s="9">
        <f>G27*0.5</f>
        <v>11.5</v>
      </c>
      <c r="K27" s="20">
        <v>800</v>
      </c>
      <c r="L27" s="20">
        <f t="shared" si="4"/>
        <v>766.66666666666674</v>
      </c>
      <c r="M27" s="21">
        <f t="shared" si="5"/>
        <v>164.28571428571428</v>
      </c>
      <c r="N27" s="21">
        <v>200</v>
      </c>
      <c r="O27" s="21">
        <v>90</v>
      </c>
      <c r="P27" s="21">
        <f t="shared" si="6"/>
        <v>125.99999999999999</v>
      </c>
      <c r="Q27" s="21">
        <v>100</v>
      </c>
    </row>
    <row r="28" spans="1:17">
      <c r="A28" s="26">
        <v>19</v>
      </c>
      <c r="B28" s="3" t="s">
        <v>23</v>
      </c>
      <c r="C28" s="3" t="s">
        <v>89</v>
      </c>
      <c r="D28" s="3" t="s">
        <v>82</v>
      </c>
      <c r="E28" s="3" t="s">
        <v>92</v>
      </c>
      <c r="F28" s="3">
        <v>25</v>
      </c>
      <c r="G28" s="3">
        <v>25</v>
      </c>
      <c r="H28" s="27" t="s">
        <v>110</v>
      </c>
      <c r="I28" s="28">
        <f t="shared" si="2"/>
        <v>15</v>
      </c>
      <c r="J28" s="28">
        <f t="shared" si="3"/>
        <v>10</v>
      </c>
      <c r="K28" s="29">
        <v>1000</v>
      </c>
      <c r="L28" s="29">
        <f t="shared" si="4"/>
        <v>1000</v>
      </c>
      <c r="M28" s="30">
        <f t="shared" si="5"/>
        <v>142.85714285714283</v>
      </c>
      <c r="N28" s="30">
        <v>200</v>
      </c>
      <c r="O28" s="30">
        <v>90</v>
      </c>
      <c r="P28" s="30">
        <f t="shared" si="6"/>
        <v>125.99999999999999</v>
      </c>
      <c r="Q28" s="30">
        <v>100</v>
      </c>
    </row>
    <row r="29" spans="1:17">
      <c r="A29">
        <v>20</v>
      </c>
      <c r="B29" s="8" t="s">
        <v>24</v>
      </c>
      <c r="C29" s="8" t="s">
        <v>80</v>
      </c>
      <c r="D29" s="8" t="s">
        <v>82</v>
      </c>
      <c r="E29" s="8" t="s">
        <v>82</v>
      </c>
      <c r="F29" s="8" t="s">
        <v>10</v>
      </c>
      <c r="G29" s="8">
        <v>20</v>
      </c>
      <c r="H29" s="22" t="s">
        <v>110</v>
      </c>
      <c r="I29" s="9">
        <f t="shared" si="2"/>
        <v>12</v>
      </c>
      <c r="J29" s="9">
        <f t="shared" si="3"/>
        <v>8</v>
      </c>
      <c r="K29" s="20">
        <v>800</v>
      </c>
      <c r="L29" s="20">
        <f t="shared" si="4"/>
        <v>800</v>
      </c>
      <c r="M29" s="21">
        <f t="shared" si="5"/>
        <v>114.28571428571428</v>
      </c>
      <c r="N29" s="21">
        <v>200</v>
      </c>
      <c r="O29" s="21">
        <v>90</v>
      </c>
      <c r="P29" s="21">
        <f t="shared" si="6"/>
        <v>125.99999999999999</v>
      </c>
      <c r="Q29" s="21">
        <v>100</v>
      </c>
    </row>
    <row r="30" spans="1:17">
      <c r="A30" s="26">
        <v>21</v>
      </c>
      <c r="B30" s="3" t="s">
        <v>107</v>
      </c>
      <c r="C30" s="3" t="s">
        <v>80</v>
      </c>
      <c r="D30" s="3" t="s">
        <v>108</v>
      </c>
      <c r="E30" s="3" t="s">
        <v>108</v>
      </c>
      <c r="F30" s="3" t="s">
        <v>10</v>
      </c>
      <c r="G30" s="3">
        <v>20</v>
      </c>
      <c r="H30" s="31" t="s">
        <v>111</v>
      </c>
      <c r="I30" s="28">
        <f t="shared" si="2"/>
        <v>12</v>
      </c>
      <c r="J30" s="28">
        <f t="shared" si="3"/>
        <v>8</v>
      </c>
      <c r="K30" s="29">
        <v>800</v>
      </c>
      <c r="L30" s="29">
        <f t="shared" si="4"/>
        <v>800</v>
      </c>
      <c r="M30" s="30">
        <f t="shared" si="5"/>
        <v>114.28571428571428</v>
      </c>
      <c r="N30" s="30">
        <v>200</v>
      </c>
      <c r="O30" s="30">
        <v>90</v>
      </c>
      <c r="P30" s="30">
        <f t="shared" ref="P30" si="7">O30*1.4</f>
        <v>125.99999999999999</v>
      </c>
      <c r="Q30" s="30">
        <v>100</v>
      </c>
    </row>
    <row r="31" spans="1:17">
      <c r="A31">
        <v>22</v>
      </c>
      <c r="B31" s="8" t="s">
        <v>25</v>
      </c>
      <c r="C31" s="8" t="s">
        <v>80</v>
      </c>
      <c r="D31" s="8" t="s">
        <v>82</v>
      </c>
      <c r="E31" s="8" t="s">
        <v>82</v>
      </c>
      <c r="F31" s="8" t="s">
        <v>9</v>
      </c>
      <c r="G31" s="8">
        <v>30</v>
      </c>
      <c r="H31" s="22" t="s">
        <v>110</v>
      </c>
      <c r="I31" s="9">
        <f t="shared" si="2"/>
        <v>18</v>
      </c>
      <c r="J31" s="9">
        <f t="shared" si="3"/>
        <v>12</v>
      </c>
      <c r="K31" s="20">
        <v>1000</v>
      </c>
      <c r="L31" s="20">
        <f t="shared" si="4"/>
        <v>1200</v>
      </c>
      <c r="M31" s="21">
        <f t="shared" si="5"/>
        <v>171.42857142857142</v>
      </c>
      <c r="N31" s="21">
        <v>200</v>
      </c>
      <c r="O31" s="21">
        <v>90</v>
      </c>
      <c r="P31" s="21">
        <f t="shared" si="6"/>
        <v>125.99999999999999</v>
      </c>
      <c r="Q31" s="21">
        <v>100</v>
      </c>
    </row>
    <row r="32" spans="1:17">
      <c r="B32" s="8"/>
      <c r="C32" s="8"/>
      <c r="D32" s="8"/>
      <c r="E32" s="8"/>
      <c r="F32" s="8"/>
      <c r="G32" s="8"/>
      <c r="H32" s="22"/>
      <c r="I32" s="9"/>
      <c r="J32" s="9"/>
      <c r="K32" s="20"/>
      <c r="L32" s="20"/>
      <c r="M32" s="21"/>
      <c r="N32" s="21"/>
      <c r="O32" s="21"/>
      <c r="P32" s="21"/>
      <c r="Q32" s="21"/>
    </row>
    <row r="33" spans="1:17">
      <c r="A33" s="38" t="s">
        <v>126</v>
      </c>
      <c r="B33" s="8"/>
      <c r="C33" s="8"/>
      <c r="D33" s="8"/>
      <c r="E33" s="8"/>
      <c r="F33" s="8"/>
      <c r="G33" s="8"/>
      <c r="H33" s="22"/>
      <c r="I33" s="9"/>
      <c r="J33" s="9"/>
      <c r="K33" s="20"/>
      <c r="L33" s="20"/>
      <c r="M33" s="21"/>
      <c r="N33" s="21"/>
      <c r="O33" s="21"/>
      <c r="P33" s="21"/>
      <c r="Q33" s="21"/>
    </row>
    <row r="34" spans="1:17">
      <c r="A34" s="26">
        <v>23</v>
      </c>
      <c r="B34" s="3" t="s">
        <v>26</v>
      </c>
      <c r="C34" s="3" t="s">
        <v>80</v>
      </c>
      <c r="D34" s="3" t="s">
        <v>84</v>
      </c>
      <c r="E34" s="3" t="s">
        <v>82</v>
      </c>
      <c r="F34" s="3" t="s">
        <v>27</v>
      </c>
      <c r="G34" s="3">
        <v>14</v>
      </c>
      <c r="H34" s="27" t="s">
        <v>112</v>
      </c>
      <c r="I34" s="28">
        <f>G34*0.5</f>
        <v>7</v>
      </c>
      <c r="J34" s="28">
        <f>G34*0.5</f>
        <v>7</v>
      </c>
      <c r="K34" s="29">
        <v>1000</v>
      </c>
      <c r="L34" s="29">
        <f t="shared" ref="L34:L39" si="8">I34/0.015</f>
        <v>466.66666666666669</v>
      </c>
      <c r="M34" s="30">
        <f t="shared" ref="M34:M39" si="9">J34/0.07</f>
        <v>99.999999999999986</v>
      </c>
      <c r="N34" s="30">
        <v>100</v>
      </c>
      <c r="O34" s="30">
        <v>60</v>
      </c>
      <c r="P34" s="30">
        <f t="shared" si="6"/>
        <v>84</v>
      </c>
      <c r="Q34" s="30">
        <v>100</v>
      </c>
    </row>
    <row r="35" spans="1:17">
      <c r="A35">
        <v>24</v>
      </c>
      <c r="B35" s="8" t="s">
        <v>28</v>
      </c>
      <c r="C35" s="8" t="s">
        <v>80</v>
      </c>
      <c r="D35" s="8" t="s">
        <v>84</v>
      </c>
      <c r="E35" s="8" t="s">
        <v>82</v>
      </c>
      <c r="F35" s="8" t="s">
        <v>27</v>
      </c>
      <c r="G35" s="8">
        <v>14</v>
      </c>
      <c r="H35" s="22" t="s">
        <v>112</v>
      </c>
      <c r="I35" s="9">
        <f>G35*0.5</f>
        <v>7</v>
      </c>
      <c r="J35" s="9">
        <f>G35*0.5</f>
        <v>7</v>
      </c>
      <c r="K35" s="20">
        <v>700</v>
      </c>
      <c r="L35" s="20">
        <f t="shared" si="8"/>
        <v>466.66666666666669</v>
      </c>
      <c r="M35" s="21">
        <f t="shared" si="9"/>
        <v>99.999999999999986</v>
      </c>
      <c r="N35" s="21">
        <v>100</v>
      </c>
      <c r="O35" s="21">
        <v>60</v>
      </c>
      <c r="P35" s="21">
        <f t="shared" si="6"/>
        <v>84</v>
      </c>
      <c r="Q35" s="21">
        <v>100</v>
      </c>
    </row>
    <row r="36" spans="1:17">
      <c r="A36" s="26">
        <v>25</v>
      </c>
      <c r="B36" s="3" t="s">
        <v>29</v>
      </c>
      <c r="C36" s="3" t="s">
        <v>80</v>
      </c>
      <c r="D36" s="3" t="s">
        <v>85</v>
      </c>
      <c r="E36" s="3" t="s">
        <v>82</v>
      </c>
      <c r="F36" s="3" t="s">
        <v>30</v>
      </c>
      <c r="G36" s="3">
        <v>12</v>
      </c>
      <c r="H36" s="31" t="s">
        <v>112</v>
      </c>
      <c r="I36" s="28">
        <f>G36*0.5</f>
        <v>6</v>
      </c>
      <c r="J36" s="28">
        <f>G36*0.5</f>
        <v>6</v>
      </c>
      <c r="K36" s="29">
        <v>500</v>
      </c>
      <c r="L36" s="29">
        <f t="shared" si="8"/>
        <v>400</v>
      </c>
      <c r="M36" s="30">
        <f t="shared" si="9"/>
        <v>85.714285714285708</v>
      </c>
      <c r="N36" s="30">
        <v>100</v>
      </c>
      <c r="O36" s="30">
        <v>60</v>
      </c>
      <c r="P36" s="30">
        <f t="shared" si="6"/>
        <v>84</v>
      </c>
      <c r="Q36" s="30">
        <v>50</v>
      </c>
    </row>
    <row r="37" spans="1:17">
      <c r="A37">
        <v>26</v>
      </c>
      <c r="B37" s="8" t="s">
        <v>31</v>
      </c>
      <c r="C37" s="8" t="s">
        <v>80</v>
      </c>
      <c r="D37" s="8" t="s">
        <v>85</v>
      </c>
      <c r="E37" s="8" t="s">
        <v>85</v>
      </c>
      <c r="F37" s="8" t="s">
        <v>32</v>
      </c>
      <c r="G37" s="8">
        <v>22</v>
      </c>
      <c r="H37" s="22" t="s">
        <v>110</v>
      </c>
      <c r="I37" s="9">
        <f t="shared" si="2"/>
        <v>13.2</v>
      </c>
      <c r="J37" s="9">
        <f t="shared" si="3"/>
        <v>8.8000000000000007</v>
      </c>
      <c r="K37" s="20">
        <v>1000</v>
      </c>
      <c r="L37" s="20">
        <f t="shared" si="8"/>
        <v>880</v>
      </c>
      <c r="M37" s="21">
        <f t="shared" si="9"/>
        <v>125.71428571428571</v>
      </c>
      <c r="N37" s="21">
        <v>200</v>
      </c>
      <c r="O37" s="21">
        <v>90</v>
      </c>
      <c r="P37" s="21">
        <f t="shared" si="6"/>
        <v>125.99999999999999</v>
      </c>
      <c r="Q37" s="21">
        <v>100</v>
      </c>
    </row>
    <row r="38" spans="1:17">
      <c r="A38" s="26">
        <v>27</v>
      </c>
      <c r="B38" s="3" t="s">
        <v>101</v>
      </c>
      <c r="C38" s="3" t="s">
        <v>80</v>
      </c>
      <c r="D38" s="3" t="s">
        <v>84</v>
      </c>
      <c r="E38" s="3" t="s">
        <v>82</v>
      </c>
      <c r="F38" s="3" t="s">
        <v>12</v>
      </c>
      <c r="G38" s="3">
        <v>10</v>
      </c>
      <c r="H38" s="27" t="s">
        <v>112</v>
      </c>
      <c r="I38" s="28">
        <f>G38*0.5</f>
        <v>5</v>
      </c>
      <c r="J38" s="28">
        <f>G38*0.5</f>
        <v>5</v>
      </c>
      <c r="K38" s="29">
        <v>400</v>
      </c>
      <c r="L38" s="29">
        <f t="shared" si="8"/>
        <v>333.33333333333337</v>
      </c>
      <c r="M38" s="30">
        <f t="shared" si="9"/>
        <v>71.428571428571416</v>
      </c>
      <c r="N38" s="30">
        <v>100</v>
      </c>
      <c r="O38" s="30">
        <v>60</v>
      </c>
      <c r="P38" s="30">
        <f t="shared" si="6"/>
        <v>84</v>
      </c>
      <c r="Q38" s="30">
        <v>50</v>
      </c>
    </row>
    <row r="39" spans="1:17">
      <c r="A39">
        <v>28</v>
      </c>
      <c r="B39" s="8" t="s">
        <v>140</v>
      </c>
      <c r="C39" s="8" t="s">
        <v>89</v>
      </c>
      <c r="D39" s="8" t="s">
        <v>92</v>
      </c>
      <c r="E39" s="8" t="s">
        <v>82</v>
      </c>
      <c r="F39" s="8" t="s">
        <v>30</v>
      </c>
      <c r="G39" s="8">
        <v>12</v>
      </c>
      <c r="H39" s="49" t="s">
        <v>112</v>
      </c>
      <c r="I39" s="9">
        <f>G39*0.5</f>
        <v>6</v>
      </c>
      <c r="J39" s="9">
        <f>G39*0.5</f>
        <v>6</v>
      </c>
      <c r="K39" s="20">
        <v>500</v>
      </c>
      <c r="L39" s="20">
        <f t="shared" si="8"/>
        <v>400</v>
      </c>
      <c r="M39" s="21">
        <f t="shared" si="9"/>
        <v>85.714285714285708</v>
      </c>
      <c r="N39" s="21">
        <v>100</v>
      </c>
      <c r="O39" s="21">
        <v>60</v>
      </c>
      <c r="P39" s="21">
        <f t="shared" ref="P39" si="10">O39*1.4</f>
        <v>84</v>
      </c>
      <c r="Q39" s="21">
        <v>50</v>
      </c>
    </row>
    <row r="40" spans="1:17">
      <c r="B40" s="8"/>
      <c r="C40" s="8"/>
      <c r="D40" s="8"/>
      <c r="E40" s="8"/>
      <c r="F40" s="8"/>
      <c r="G40" s="8"/>
      <c r="H40" s="22"/>
      <c r="I40" s="9"/>
      <c r="J40" s="9"/>
      <c r="K40" s="20"/>
      <c r="L40" s="20"/>
      <c r="M40" s="21"/>
      <c r="N40" s="21"/>
      <c r="O40" s="21"/>
      <c r="P40" s="21"/>
      <c r="Q40" s="21"/>
    </row>
    <row r="41" spans="1:17">
      <c r="A41" s="38" t="s">
        <v>127</v>
      </c>
      <c r="B41" s="8"/>
      <c r="C41" s="8"/>
      <c r="D41" s="8"/>
      <c r="E41" s="8"/>
      <c r="F41" s="8"/>
      <c r="G41" s="8"/>
      <c r="H41" s="22"/>
      <c r="I41" s="9"/>
      <c r="J41" s="9"/>
      <c r="K41" s="20"/>
      <c r="L41" s="20"/>
      <c r="M41" s="21"/>
      <c r="N41" s="21"/>
      <c r="O41" s="21"/>
      <c r="P41" s="21"/>
      <c r="Q41" s="21"/>
    </row>
    <row r="42" spans="1:17">
      <c r="A42" s="26">
        <v>29</v>
      </c>
      <c r="B42" s="3" t="s">
        <v>93</v>
      </c>
      <c r="C42" s="3" t="s">
        <v>95</v>
      </c>
      <c r="D42" s="3" t="s">
        <v>82</v>
      </c>
      <c r="E42" s="3" t="s">
        <v>84</v>
      </c>
      <c r="F42" s="3" t="s">
        <v>33</v>
      </c>
      <c r="G42" s="3">
        <v>15</v>
      </c>
      <c r="H42" s="27" t="s">
        <v>112</v>
      </c>
      <c r="I42" s="28">
        <f>G42*0.5</f>
        <v>7.5</v>
      </c>
      <c r="J42" s="28">
        <f t="shared" ref="J42:J43" si="11">G42*0.5</f>
        <v>7.5</v>
      </c>
      <c r="K42" s="29">
        <v>600</v>
      </c>
      <c r="L42" s="29">
        <f t="shared" ref="L42:L48" si="12">I42/0.015</f>
        <v>500</v>
      </c>
      <c r="M42" s="30">
        <f t="shared" ref="M42:M48" si="13">J42/0.07</f>
        <v>107.14285714285714</v>
      </c>
      <c r="N42" s="30">
        <v>200</v>
      </c>
      <c r="O42" s="30">
        <v>90</v>
      </c>
      <c r="P42" s="30">
        <f t="shared" si="6"/>
        <v>125.99999999999999</v>
      </c>
      <c r="Q42" s="30">
        <v>100</v>
      </c>
    </row>
    <row r="43" spans="1:17" ht="63">
      <c r="A43">
        <v>30</v>
      </c>
      <c r="B43" s="10" t="s">
        <v>118</v>
      </c>
      <c r="C43" s="8" t="s">
        <v>94</v>
      </c>
      <c r="D43" s="8" t="s">
        <v>81</v>
      </c>
      <c r="E43" s="8" t="s">
        <v>87</v>
      </c>
      <c r="F43" s="8" t="s">
        <v>33</v>
      </c>
      <c r="G43" s="8">
        <v>15</v>
      </c>
      <c r="H43" s="22" t="s">
        <v>112</v>
      </c>
      <c r="I43" s="9">
        <f t="shared" ref="I43" si="14">G43*0.5</f>
        <v>7.5</v>
      </c>
      <c r="J43" s="9">
        <f t="shared" si="11"/>
        <v>7.5</v>
      </c>
      <c r="K43" s="21">
        <v>500</v>
      </c>
      <c r="L43" s="20">
        <f t="shared" si="12"/>
        <v>500</v>
      </c>
      <c r="M43" s="21">
        <f t="shared" si="13"/>
        <v>107.14285714285714</v>
      </c>
      <c r="N43" s="21">
        <v>200</v>
      </c>
      <c r="O43" s="21">
        <v>90</v>
      </c>
      <c r="P43" s="21">
        <f t="shared" si="6"/>
        <v>125.99999999999999</v>
      </c>
      <c r="Q43" s="21">
        <v>100</v>
      </c>
    </row>
    <row r="44" spans="1:17">
      <c r="A44" s="26">
        <v>31</v>
      </c>
      <c r="B44" s="3" t="s">
        <v>34</v>
      </c>
      <c r="C44" s="3" t="s">
        <v>96</v>
      </c>
      <c r="D44" s="3" t="s">
        <v>86</v>
      </c>
      <c r="E44" s="3" t="s">
        <v>91</v>
      </c>
      <c r="F44" s="3" t="s">
        <v>35</v>
      </c>
      <c r="G44" s="3">
        <v>6</v>
      </c>
      <c r="H44" s="27" t="s">
        <v>113</v>
      </c>
      <c r="I44" s="28">
        <f>G44*0.4</f>
        <v>2.4000000000000004</v>
      </c>
      <c r="J44" s="28">
        <f>G44*0.6</f>
        <v>3.5999999999999996</v>
      </c>
      <c r="K44" s="29">
        <v>500</v>
      </c>
      <c r="L44" s="29">
        <f t="shared" si="12"/>
        <v>160.00000000000003</v>
      </c>
      <c r="M44" s="30">
        <f t="shared" si="13"/>
        <v>51.428571428571416</v>
      </c>
      <c r="N44" s="30">
        <v>100</v>
      </c>
      <c r="O44" s="30">
        <v>60</v>
      </c>
      <c r="P44" s="30">
        <f t="shared" si="6"/>
        <v>84</v>
      </c>
      <c r="Q44" s="30">
        <v>100</v>
      </c>
    </row>
    <row r="45" spans="1:17">
      <c r="A45">
        <v>32</v>
      </c>
      <c r="B45" s="8" t="s">
        <v>36</v>
      </c>
      <c r="C45" s="8" t="s">
        <v>80</v>
      </c>
      <c r="D45" s="8" t="s">
        <v>92</v>
      </c>
      <c r="E45" s="8" t="s">
        <v>91</v>
      </c>
      <c r="F45" s="8" t="s">
        <v>37</v>
      </c>
      <c r="G45" s="8">
        <v>25</v>
      </c>
      <c r="H45" s="22" t="s">
        <v>111</v>
      </c>
      <c r="I45" s="9">
        <f>G45*0.6</f>
        <v>15</v>
      </c>
      <c r="J45" s="9">
        <f>G45*0.4</f>
        <v>10</v>
      </c>
      <c r="K45" s="20">
        <v>1000</v>
      </c>
      <c r="L45" s="20">
        <f t="shared" si="12"/>
        <v>1000</v>
      </c>
      <c r="M45" s="21">
        <f t="shared" si="13"/>
        <v>142.85714285714283</v>
      </c>
      <c r="N45" s="21">
        <v>200</v>
      </c>
      <c r="O45" s="21">
        <v>90</v>
      </c>
      <c r="P45" s="21">
        <f t="shared" si="6"/>
        <v>125.99999999999999</v>
      </c>
      <c r="Q45" s="21">
        <v>200</v>
      </c>
    </row>
    <row r="46" spans="1:17">
      <c r="A46" s="26">
        <v>33</v>
      </c>
      <c r="B46" s="3" t="s">
        <v>38</v>
      </c>
      <c r="C46" s="3" t="s">
        <v>80</v>
      </c>
      <c r="D46" s="3" t="s">
        <v>92</v>
      </c>
      <c r="E46" s="3" t="s">
        <v>91</v>
      </c>
      <c r="F46" s="3" t="s">
        <v>37</v>
      </c>
      <c r="G46" s="3">
        <v>25</v>
      </c>
      <c r="H46" s="31" t="s">
        <v>111</v>
      </c>
      <c r="I46" s="28">
        <f>G46*0.6</f>
        <v>15</v>
      </c>
      <c r="J46" s="28">
        <f>G46*0.4</f>
        <v>10</v>
      </c>
      <c r="K46" s="29">
        <v>1000</v>
      </c>
      <c r="L46" s="29">
        <f t="shared" si="12"/>
        <v>1000</v>
      </c>
      <c r="M46" s="30">
        <f t="shared" si="13"/>
        <v>142.85714285714283</v>
      </c>
      <c r="N46" s="30">
        <v>200</v>
      </c>
      <c r="O46" s="30">
        <v>90</v>
      </c>
      <c r="P46" s="30">
        <f t="shared" si="6"/>
        <v>125.99999999999999</v>
      </c>
      <c r="Q46" s="30">
        <v>200</v>
      </c>
    </row>
    <row r="47" spans="1:17">
      <c r="A47">
        <v>34</v>
      </c>
      <c r="B47" s="8" t="s">
        <v>39</v>
      </c>
      <c r="C47" s="8" t="s">
        <v>97</v>
      </c>
      <c r="D47" s="8" t="s">
        <v>92</v>
      </c>
      <c r="E47" s="8" t="s">
        <v>91</v>
      </c>
      <c r="F47" s="8" t="s">
        <v>40</v>
      </c>
      <c r="G47" s="8">
        <v>12</v>
      </c>
      <c r="H47" s="22" t="s">
        <v>111</v>
      </c>
      <c r="I47" s="9">
        <f>G47*0.6</f>
        <v>7.1999999999999993</v>
      </c>
      <c r="J47" s="9">
        <f>G47*0.4</f>
        <v>4.8000000000000007</v>
      </c>
      <c r="K47" s="20">
        <v>500</v>
      </c>
      <c r="L47" s="20">
        <f t="shared" si="12"/>
        <v>479.99999999999994</v>
      </c>
      <c r="M47" s="21">
        <f t="shared" si="13"/>
        <v>68.571428571428569</v>
      </c>
      <c r="N47" s="21">
        <v>100</v>
      </c>
      <c r="O47" s="21">
        <v>90</v>
      </c>
      <c r="P47" s="21">
        <f t="shared" si="6"/>
        <v>125.99999999999999</v>
      </c>
      <c r="Q47" s="21">
        <v>200</v>
      </c>
    </row>
    <row r="48" spans="1:17">
      <c r="A48" s="26">
        <v>35</v>
      </c>
      <c r="B48" s="3" t="s">
        <v>41</v>
      </c>
      <c r="C48" s="3" t="s">
        <v>80</v>
      </c>
      <c r="D48" s="3" t="s">
        <v>91</v>
      </c>
      <c r="E48" s="3" t="s">
        <v>91</v>
      </c>
      <c r="F48" s="3" t="s">
        <v>10</v>
      </c>
      <c r="G48" s="3">
        <v>20</v>
      </c>
      <c r="H48" s="27" t="s">
        <v>111</v>
      </c>
      <c r="I48" s="28">
        <f>G48*0.6</f>
        <v>12</v>
      </c>
      <c r="J48" s="28">
        <f>G48*0.4</f>
        <v>8</v>
      </c>
      <c r="K48" s="29">
        <v>800</v>
      </c>
      <c r="L48" s="29">
        <f t="shared" si="12"/>
        <v>800</v>
      </c>
      <c r="M48" s="30">
        <f t="shared" si="13"/>
        <v>114.28571428571428</v>
      </c>
      <c r="N48" s="30">
        <v>200</v>
      </c>
      <c r="O48" s="30">
        <v>90</v>
      </c>
      <c r="P48" s="30">
        <f t="shared" si="6"/>
        <v>125.99999999999999</v>
      </c>
      <c r="Q48" s="30">
        <v>100</v>
      </c>
    </row>
    <row r="49" spans="1:17">
      <c r="B49" s="8"/>
      <c r="C49" s="8"/>
      <c r="D49" s="8"/>
      <c r="E49" s="8"/>
      <c r="F49" s="8"/>
      <c r="G49" s="8"/>
      <c r="H49" s="22"/>
      <c r="I49" s="9"/>
      <c r="J49" s="9"/>
      <c r="K49" s="21"/>
      <c r="L49" s="20"/>
      <c r="M49" s="21"/>
      <c r="N49" s="21"/>
      <c r="O49" s="21"/>
      <c r="P49" s="21"/>
      <c r="Q49" s="21"/>
    </row>
    <row r="50" spans="1:17">
      <c r="A50" s="38" t="s">
        <v>128</v>
      </c>
      <c r="B50" s="8"/>
      <c r="C50" s="8"/>
      <c r="D50" s="8"/>
      <c r="E50" s="8"/>
      <c r="F50" s="8"/>
      <c r="G50" s="8"/>
      <c r="H50" s="22"/>
      <c r="I50" s="9"/>
      <c r="J50" s="9"/>
      <c r="K50" s="21"/>
      <c r="L50" s="20"/>
      <c r="M50" s="21"/>
      <c r="N50" s="21"/>
      <c r="O50" s="21"/>
      <c r="P50" s="21"/>
      <c r="Q50" s="21"/>
    </row>
    <row r="51" spans="1:17">
      <c r="A51" s="26">
        <v>36</v>
      </c>
      <c r="B51" s="3" t="s">
        <v>42</v>
      </c>
      <c r="C51" s="3" t="s">
        <v>80</v>
      </c>
      <c r="D51" s="3" t="s">
        <v>91</v>
      </c>
      <c r="E51" s="3" t="s">
        <v>91</v>
      </c>
      <c r="F51" s="3" t="s">
        <v>12</v>
      </c>
      <c r="G51" s="3">
        <v>10</v>
      </c>
      <c r="H51" s="27" t="s">
        <v>114</v>
      </c>
      <c r="I51" s="28">
        <f>G51*0.7</f>
        <v>7</v>
      </c>
      <c r="J51" s="28">
        <f>G51*0.3</f>
        <v>3</v>
      </c>
      <c r="K51" s="29">
        <v>2000</v>
      </c>
      <c r="L51" s="29">
        <f t="shared" ref="L51:L63" si="15">I51/0.015</f>
        <v>466.66666666666669</v>
      </c>
      <c r="M51" s="30">
        <f t="shared" ref="M51:M63" si="16">J51/0.07</f>
        <v>42.857142857142854</v>
      </c>
      <c r="N51" s="30">
        <v>200</v>
      </c>
      <c r="O51" s="30">
        <v>90</v>
      </c>
      <c r="P51" s="30">
        <f t="shared" si="6"/>
        <v>125.99999999999999</v>
      </c>
      <c r="Q51" s="30">
        <v>200</v>
      </c>
    </row>
    <row r="52" spans="1:17">
      <c r="A52">
        <v>37</v>
      </c>
      <c r="B52" s="8" t="s">
        <v>43</v>
      </c>
      <c r="C52" s="8" t="s">
        <v>80</v>
      </c>
      <c r="D52" s="8" t="s">
        <v>91</v>
      </c>
      <c r="E52" s="8" t="s">
        <v>91</v>
      </c>
      <c r="F52" s="8" t="s">
        <v>44</v>
      </c>
      <c r="G52" s="8">
        <v>12</v>
      </c>
      <c r="H52" s="22" t="s">
        <v>114</v>
      </c>
      <c r="I52" s="9">
        <f>G52*0.6</f>
        <v>7.1999999999999993</v>
      </c>
      <c r="J52" s="9">
        <f t="shared" ref="J52:J78" si="17">G52*0.4</f>
        <v>4.8000000000000007</v>
      </c>
      <c r="K52" s="20">
        <v>2000</v>
      </c>
      <c r="L52" s="20">
        <f t="shared" si="15"/>
        <v>479.99999999999994</v>
      </c>
      <c r="M52" s="21">
        <f t="shared" si="16"/>
        <v>68.571428571428569</v>
      </c>
      <c r="N52" s="21">
        <v>200</v>
      </c>
      <c r="O52" s="21">
        <v>90</v>
      </c>
      <c r="P52" s="21">
        <f t="shared" si="6"/>
        <v>125.99999999999999</v>
      </c>
      <c r="Q52" s="21">
        <v>200</v>
      </c>
    </row>
    <row r="53" spans="1:17">
      <c r="A53" s="26">
        <v>38</v>
      </c>
      <c r="B53" s="3" t="s">
        <v>45</v>
      </c>
      <c r="C53" s="3" t="s">
        <v>80</v>
      </c>
      <c r="D53" s="3" t="s">
        <v>91</v>
      </c>
      <c r="E53" s="3" t="s">
        <v>91</v>
      </c>
      <c r="F53" s="3" t="s">
        <v>10</v>
      </c>
      <c r="G53" s="3">
        <v>20</v>
      </c>
      <c r="H53" s="31" t="s">
        <v>114</v>
      </c>
      <c r="I53" s="28">
        <f>G53*0.7</f>
        <v>14</v>
      </c>
      <c r="J53" s="28">
        <f>G53*0.3</f>
        <v>6</v>
      </c>
      <c r="K53" s="29">
        <v>1000</v>
      </c>
      <c r="L53" s="29">
        <f t="shared" si="15"/>
        <v>933.33333333333337</v>
      </c>
      <c r="M53" s="30">
        <f t="shared" si="16"/>
        <v>85.714285714285708</v>
      </c>
      <c r="N53" s="30">
        <v>200</v>
      </c>
      <c r="O53" s="30">
        <v>90</v>
      </c>
      <c r="P53" s="30">
        <f t="shared" si="6"/>
        <v>125.99999999999999</v>
      </c>
      <c r="Q53" s="30">
        <v>200</v>
      </c>
    </row>
    <row r="54" spans="1:17">
      <c r="A54">
        <v>39</v>
      </c>
      <c r="B54" s="8" t="s">
        <v>46</v>
      </c>
      <c r="C54" s="8" t="s">
        <v>80</v>
      </c>
      <c r="D54" s="8" t="s">
        <v>91</v>
      </c>
      <c r="E54" s="8" t="s">
        <v>91</v>
      </c>
      <c r="F54" s="8" t="s">
        <v>47</v>
      </c>
      <c r="G54" s="8">
        <v>25</v>
      </c>
      <c r="H54" s="22" t="s">
        <v>111</v>
      </c>
      <c r="I54" s="9">
        <f t="shared" ref="I54:I78" si="18">G54*0.6</f>
        <v>15</v>
      </c>
      <c r="J54" s="9">
        <f t="shared" si="17"/>
        <v>10</v>
      </c>
      <c r="K54" s="20">
        <v>1000</v>
      </c>
      <c r="L54" s="20">
        <f t="shared" si="15"/>
        <v>1000</v>
      </c>
      <c r="M54" s="21">
        <f t="shared" si="16"/>
        <v>142.85714285714283</v>
      </c>
      <c r="N54" s="21">
        <v>200</v>
      </c>
      <c r="O54" s="21">
        <v>90</v>
      </c>
      <c r="P54" s="21">
        <f t="shared" si="6"/>
        <v>125.99999999999999</v>
      </c>
      <c r="Q54" s="21">
        <v>200</v>
      </c>
    </row>
    <row r="55" spans="1:17">
      <c r="A55" s="26">
        <v>40</v>
      </c>
      <c r="B55" s="3" t="s">
        <v>98</v>
      </c>
      <c r="C55" s="3" t="s">
        <v>80</v>
      </c>
      <c r="D55" s="3" t="s">
        <v>91</v>
      </c>
      <c r="E55" s="3" t="s">
        <v>91</v>
      </c>
      <c r="F55" s="3" t="s">
        <v>37</v>
      </c>
      <c r="G55" s="3">
        <v>25</v>
      </c>
      <c r="H55" s="27" t="s">
        <v>111</v>
      </c>
      <c r="I55" s="28">
        <f t="shared" si="18"/>
        <v>15</v>
      </c>
      <c r="J55" s="28">
        <f t="shared" si="17"/>
        <v>10</v>
      </c>
      <c r="K55" s="29">
        <v>1000</v>
      </c>
      <c r="L55" s="29">
        <f t="shared" si="15"/>
        <v>1000</v>
      </c>
      <c r="M55" s="30">
        <f t="shared" si="16"/>
        <v>142.85714285714283</v>
      </c>
      <c r="N55" s="30">
        <v>200</v>
      </c>
      <c r="O55" s="30">
        <v>90</v>
      </c>
      <c r="P55" s="30">
        <f t="shared" si="6"/>
        <v>125.99999999999999</v>
      </c>
      <c r="Q55" s="30">
        <v>200</v>
      </c>
    </row>
    <row r="56" spans="1:17">
      <c r="A56">
        <v>41</v>
      </c>
      <c r="B56" s="8" t="s">
        <v>48</v>
      </c>
      <c r="C56" s="8" t="s">
        <v>97</v>
      </c>
      <c r="D56" s="8" t="s">
        <v>90</v>
      </c>
      <c r="E56" s="8" t="s">
        <v>90</v>
      </c>
      <c r="F56" s="8" t="s">
        <v>30</v>
      </c>
      <c r="G56" s="8">
        <v>12</v>
      </c>
      <c r="H56" s="22" t="s">
        <v>113</v>
      </c>
      <c r="I56" s="9">
        <f>G56*0.4</f>
        <v>4.8000000000000007</v>
      </c>
      <c r="J56" s="9">
        <f>G56*0.6</f>
        <v>7.1999999999999993</v>
      </c>
      <c r="K56" s="21">
        <v>500</v>
      </c>
      <c r="L56" s="20">
        <f t="shared" si="15"/>
        <v>320.00000000000006</v>
      </c>
      <c r="M56" s="21">
        <f t="shared" si="16"/>
        <v>102.85714285714283</v>
      </c>
      <c r="N56" s="21">
        <v>200</v>
      </c>
      <c r="O56" s="21">
        <v>90</v>
      </c>
      <c r="P56" s="21">
        <f t="shared" si="6"/>
        <v>125.99999999999999</v>
      </c>
      <c r="Q56" s="21">
        <v>200</v>
      </c>
    </row>
    <row r="57" spans="1:17">
      <c r="A57" s="26">
        <v>42</v>
      </c>
      <c r="B57" s="3" t="s">
        <v>49</v>
      </c>
      <c r="C57" s="3" t="s">
        <v>97</v>
      </c>
      <c r="D57" s="3" t="s">
        <v>91</v>
      </c>
      <c r="E57" s="3" t="s">
        <v>91</v>
      </c>
      <c r="F57" s="3" t="s">
        <v>12</v>
      </c>
      <c r="G57" s="3">
        <v>10</v>
      </c>
      <c r="H57" s="27" t="s">
        <v>113</v>
      </c>
      <c r="I57" s="28">
        <f>G57*0.4</f>
        <v>4</v>
      </c>
      <c r="J57" s="28">
        <f>G57*0.6</f>
        <v>6</v>
      </c>
      <c r="K57" s="29">
        <v>500</v>
      </c>
      <c r="L57" s="29">
        <f t="shared" si="15"/>
        <v>266.66666666666669</v>
      </c>
      <c r="M57" s="30">
        <f t="shared" si="16"/>
        <v>85.714285714285708</v>
      </c>
      <c r="N57" s="30">
        <v>200</v>
      </c>
      <c r="O57" s="30">
        <v>90</v>
      </c>
      <c r="P57" s="30">
        <f t="shared" si="6"/>
        <v>125.99999999999999</v>
      </c>
      <c r="Q57" s="30">
        <v>200</v>
      </c>
    </row>
    <row r="58" spans="1:17">
      <c r="A58">
        <v>43</v>
      </c>
      <c r="B58" s="8" t="s">
        <v>50</v>
      </c>
      <c r="C58" s="8" t="s">
        <v>97</v>
      </c>
      <c r="D58" s="8" t="s">
        <v>91</v>
      </c>
      <c r="E58" s="8" t="s">
        <v>91</v>
      </c>
      <c r="F58" s="8" t="s">
        <v>30</v>
      </c>
      <c r="G58" s="8">
        <v>12</v>
      </c>
      <c r="H58" s="22" t="s">
        <v>113</v>
      </c>
      <c r="I58" s="9">
        <f>G58*0.4</f>
        <v>4.8000000000000007</v>
      </c>
      <c r="J58" s="9">
        <f>G58*0.6</f>
        <v>7.1999999999999993</v>
      </c>
      <c r="K58" s="20">
        <v>500</v>
      </c>
      <c r="L58" s="20">
        <f t="shared" si="15"/>
        <v>320.00000000000006</v>
      </c>
      <c r="M58" s="21">
        <f t="shared" si="16"/>
        <v>102.85714285714283</v>
      </c>
      <c r="N58" s="21">
        <v>200</v>
      </c>
      <c r="O58" s="21">
        <v>90</v>
      </c>
      <c r="P58" s="21">
        <f t="shared" si="6"/>
        <v>125.99999999999999</v>
      </c>
      <c r="Q58" s="21">
        <v>200</v>
      </c>
    </row>
    <row r="59" spans="1:17">
      <c r="A59" s="26">
        <v>44</v>
      </c>
      <c r="B59" s="3" t="s">
        <v>71</v>
      </c>
      <c r="C59" s="3" t="s">
        <v>80</v>
      </c>
      <c r="D59" s="3" t="s">
        <v>84</v>
      </c>
      <c r="E59" s="3" t="s">
        <v>82</v>
      </c>
      <c r="F59" s="3" t="s">
        <v>10</v>
      </c>
      <c r="G59" s="3">
        <v>20</v>
      </c>
      <c r="H59" s="31" t="s">
        <v>114</v>
      </c>
      <c r="I59" s="28">
        <f>G59*0.7</f>
        <v>14</v>
      </c>
      <c r="J59" s="28">
        <f>G59*0.3</f>
        <v>6</v>
      </c>
      <c r="K59" s="29">
        <v>900</v>
      </c>
      <c r="L59" s="29">
        <f t="shared" si="15"/>
        <v>933.33333333333337</v>
      </c>
      <c r="M59" s="30">
        <f t="shared" si="16"/>
        <v>85.714285714285708</v>
      </c>
      <c r="N59" s="30">
        <v>200</v>
      </c>
      <c r="O59" s="30">
        <v>90</v>
      </c>
      <c r="P59" s="30">
        <f t="shared" si="6"/>
        <v>125.99999999999999</v>
      </c>
      <c r="Q59" s="30">
        <v>150</v>
      </c>
    </row>
    <row r="60" spans="1:17">
      <c r="A60">
        <v>45</v>
      </c>
      <c r="B60" s="8" t="s">
        <v>51</v>
      </c>
      <c r="C60" s="8" t="s">
        <v>80</v>
      </c>
      <c r="D60" s="8" t="s">
        <v>91</v>
      </c>
      <c r="E60" s="8" t="s">
        <v>86</v>
      </c>
      <c r="F60" s="8" t="s">
        <v>52</v>
      </c>
      <c r="G60" s="8">
        <v>18</v>
      </c>
      <c r="H60" s="22" t="s">
        <v>111</v>
      </c>
      <c r="I60" s="9">
        <f t="shared" si="18"/>
        <v>10.799999999999999</v>
      </c>
      <c r="J60" s="9">
        <f t="shared" si="17"/>
        <v>7.2</v>
      </c>
      <c r="K60" s="20">
        <v>700</v>
      </c>
      <c r="L60" s="20">
        <f t="shared" si="15"/>
        <v>720</v>
      </c>
      <c r="M60" s="21">
        <f t="shared" si="16"/>
        <v>102.85714285714285</v>
      </c>
      <c r="N60" s="21">
        <v>200</v>
      </c>
      <c r="O60" s="21">
        <v>90</v>
      </c>
      <c r="P60" s="21">
        <f t="shared" si="6"/>
        <v>125.99999999999999</v>
      </c>
      <c r="Q60" s="21">
        <v>200</v>
      </c>
    </row>
    <row r="61" spans="1:17">
      <c r="A61" s="26">
        <v>46</v>
      </c>
      <c r="B61" s="3" t="s">
        <v>53</v>
      </c>
      <c r="C61" s="3" t="s">
        <v>80</v>
      </c>
      <c r="D61" s="3" t="s">
        <v>84</v>
      </c>
      <c r="E61" s="3" t="s">
        <v>82</v>
      </c>
      <c r="F61" s="3" t="s">
        <v>7</v>
      </c>
      <c r="G61" s="3">
        <v>25</v>
      </c>
      <c r="H61" s="27" t="s">
        <v>111</v>
      </c>
      <c r="I61" s="28">
        <f t="shared" si="18"/>
        <v>15</v>
      </c>
      <c r="J61" s="28">
        <f t="shared" si="17"/>
        <v>10</v>
      </c>
      <c r="K61" s="29">
        <v>1000</v>
      </c>
      <c r="L61" s="29">
        <f t="shared" si="15"/>
        <v>1000</v>
      </c>
      <c r="M61" s="30">
        <f t="shared" si="16"/>
        <v>142.85714285714283</v>
      </c>
      <c r="N61" s="30">
        <v>200</v>
      </c>
      <c r="O61" s="30">
        <v>90</v>
      </c>
      <c r="P61" s="30">
        <f t="shared" si="6"/>
        <v>125.99999999999999</v>
      </c>
      <c r="Q61" s="30">
        <v>200</v>
      </c>
    </row>
    <row r="62" spans="1:17">
      <c r="A62">
        <v>47</v>
      </c>
      <c r="B62" s="8" t="s">
        <v>63</v>
      </c>
      <c r="C62" s="8" t="s">
        <v>80</v>
      </c>
      <c r="D62" s="8" t="s">
        <v>91</v>
      </c>
      <c r="E62" s="8" t="s">
        <v>86</v>
      </c>
      <c r="F62" s="8" t="s">
        <v>12</v>
      </c>
      <c r="G62" s="8">
        <v>10</v>
      </c>
      <c r="H62" s="22" t="s">
        <v>111</v>
      </c>
      <c r="I62" s="9">
        <f t="shared" si="18"/>
        <v>6</v>
      </c>
      <c r="J62" s="9">
        <f t="shared" si="17"/>
        <v>4</v>
      </c>
      <c r="K62" s="21">
        <v>500</v>
      </c>
      <c r="L62" s="20">
        <f t="shared" si="15"/>
        <v>400</v>
      </c>
      <c r="M62" s="21">
        <f t="shared" si="16"/>
        <v>57.142857142857139</v>
      </c>
      <c r="N62" s="21">
        <v>200</v>
      </c>
      <c r="O62" s="21">
        <v>90</v>
      </c>
      <c r="P62" s="21">
        <f t="shared" si="6"/>
        <v>125.99999999999999</v>
      </c>
      <c r="Q62" s="21">
        <v>200</v>
      </c>
    </row>
    <row r="63" spans="1:17">
      <c r="A63" s="26">
        <v>48</v>
      </c>
      <c r="B63" s="3" t="s">
        <v>65</v>
      </c>
      <c r="C63" s="3" t="s">
        <v>80</v>
      </c>
      <c r="D63" s="3" t="s">
        <v>91</v>
      </c>
      <c r="E63" s="3" t="s">
        <v>86</v>
      </c>
      <c r="F63" s="3" t="s">
        <v>66</v>
      </c>
      <c r="G63" s="3">
        <v>13</v>
      </c>
      <c r="H63" s="31" t="s">
        <v>114</v>
      </c>
      <c r="I63" s="28">
        <f>G63*0.7</f>
        <v>9.1</v>
      </c>
      <c r="J63" s="28">
        <f>G63*0.3</f>
        <v>3.9</v>
      </c>
      <c r="K63" s="29">
        <v>600</v>
      </c>
      <c r="L63" s="29">
        <f t="shared" si="15"/>
        <v>606.66666666666663</v>
      </c>
      <c r="M63" s="30">
        <f t="shared" si="16"/>
        <v>55.714285714285708</v>
      </c>
      <c r="N63" s="30">
        <v>200</v>
      </c>
      <c r="O63" s="30">
        <v>90</v>
      </c>
      <c r="P63" s="30">
        <f t="shared" si="6"/>
        <v>125.99999999999999</v>
      </c>
      <c r="Q63" s="30">
        <v>200</v>
      </c>
    </row>
    <row r="64" spans="1:17">
      <c r="B64" s="8"/>
      <c r="C64" s="8"/>
      <c r="D64" s="8"/>
      <c r="E64" s="8"/>
      <c r="F64" s="8"/>
      <c r="G64" s="8"/>
      <c r="H64" s="22"/>
      <c r="I64" s="9"/>
      <c r="J64" s="9"/>
      <c r="K64" s="32"/>
      <c r="L64" s="20"/>
      <c r="M64" s="21"/>
      <c r="N64" s="21"/>
      <c r="O64" s="21"/>
      <c r="P64" s="21"/>
      <c r="Q64" s="21"/>
    </row>
    <row r="65" spans="1:17">
      <c r="A65" s="38" t="s">
        <v>129</v>
      </c>
      <c r="B65" s="8"/>
      <c r="C65" s="8"/>
      <c r="D65" s="8"/>
      <c r="E65" s="8"/>
      <c r="F65" s="8"/>
      <c r="G65" s="8"/>
      <c r="H65" s="22"/>
      <c r="I65" s="9"/>
      <c r="J65" s="9"/>
      <c r="K65" s="20"/>
      <c r="L65" s="20"/>
      <c r="M65" s="21"/>
      <c r="N65" s="21"/>
      <c r="O65" s="21"/>
      <c r="P65" s="21"/>
      <c r="Q65" s="21"/>
    </row>
    <row r="66" spans="1:17">
      <c r="A66" s="26">
        <v>49</v>
      </c>
      <c r="B66" s="3" t="s">
        <v>54</v>
      </c>
      <c r="C66" s="3" t="s">
        <v>80</v>
      </c>
      <c r="D66" s="3" t="s">
        <v>86</v>
      </c>
      <c r="E66" s="3" t="s">
        <v>86</v>
      </c>
      <c r="F66" s="3" t="s">
        <v>55</v>
      </c>
      <c r="G66" s="3">
        <v>8</v>
      </c>
      <c r="H66" s="27" t="s">
        <v>112</v>
      </c>
      <c r="I66" s="28">
        <f t="shared" si="18"/>
        <v>4.8</v>
      </c>
      <c r="J66" s="28">
        <f t="shared" si="17"/>
        <v>3.2</v>
      </c>
      <c r="K66" s="29">
        <v>600</v>
      </c>
      <c r="L66" s="29">
        <f>I66/0.015</f>
        <v>320</v>
      </c>
      <c r="M66" s="30">
        <f>J66/0.07</f>
        <v>45.714285714285715</v>
      </c>
      <c r="N66" s="30">
        <v>100</v>
      </c>
      <c r="O66" s="30">
        <v>60</v>
      </c>
      <c r="P66" s="30">
        <f t="shared" si="6"/>
        <v>84</v>
      </c>
      <c r="Q66" s="30">
        <v>100</v>
      </c>
    </row>
    <row r="67" spans="1:17">
      <c r="A67">
        <v>50</v>
      </c>
      <c r="B67" s="8" t="s">
        <v>56</v>
      </c>
      <c r="C67" s="8" t="s">
        <v>89</v>
      </c>
      <c r="D67" s="8" t="s">
        <v>82</v>
      </c>
      <c r="E67" s="8" t="s">
        <v>82</v>
      </c>
      <c r="F67" s="8" t="s">
        <v>55</v>
      </c>
      <c r="G67" s="8">
        <v>6</v>
      </c>
      <c r="H67" s="22" t="s">
        <v>112</v>
      </c>
      <c r="I67" s="9">
        <f t="shared" si="18"/>
        <v>3.5999999999999996</v>
      </c>
      <c r="J67" s="9">
        <f t="shared" si="17"/>
        <v>2.4000000000000004</v>
      </c>
      <c r="K67" s="20">
        <v>800</v>
      </c>
      <c r="L67" s="20">
        <f>I67/0.015</f>
        <v>239.99999999999997</v>
      </c>
      <c r="M67" s="21">
        <f>J67/0.07</f>
        <v>34.285714285714285</v>
      </c>
      <c r="N67" s="21">
        <v>200</v>
      </c>
      <c r="O67" s="21">
        <v>90</v>
      </c>
      <c r="P67" s="21">
        <f t="shared" si="6"/>
        <v>125.99999999999999</v>
      </c>
      <c r="Q67" s="21">
        <v>150</v>
      </c>
    </row>
    <row r="68" spans="1:17">
      <c r="A68" s="26">
        <v>51</v>
      </c>
      <c r="B68" s="3" t="s">
        <v>105</v>
      </c>
      <c r="C68" s="3" t="s">
        <v>80</v>
      </c>
      <c r="D68" s="3" t="s">
        <v>86</v>
      </c>
      <c r="E68" s="3" t="s">
        <v>106</v>
      </c>
      <c r="F68" s="3" t="s">
        <v>55</v>
      </c>
      <c r="G68" s="3">
        <v>8</v>
      </c>
      <c r="H68" s="31" t="s">
        <v>114</v>
      </c>
      <c r="I68" s="28">
        <f t="shared" si="18"/>
        <v>4.8</v>
      </c>
      <c r="J68" s="28">
        <f t="shared" si="17"/>
        <v>3.2</v>
      </c>
      <c r="K68" s="29">
        <v>800</v>
      </c>
      <c r="L68" s="29">
        <f>I68/0.015</f>
        <v>320</v>
      </c>
      <c r="M68" s="30">
        <f>J68/0.07</f>
        <v>45.714285714285715</v>
      </c>
      <c r="N68" s="30">
        <v>200</v>
      </c>
      <c r="O68" s="30">
        <v>90</v>
      </c>
      <c r="P68" s="30">
        <f t="shared" si="6"/>
        <v>125.99999999999999</v>
      </c>
      <c r="Q68" s="30">
        <v>150</v>
      </c>
    </row>
    <row r="69" spans="1:17">
      <c r="A69">
        <v>52</v>
      </c>
      <c r="B69" s="8" t="s">
        <v>100</v>
      </c>
      <c r="C69" s="8" t="s">
        <v>89</v>
      </c>
      <c r="D69" s="8" t="s">
        <v>82</v>
      </c>
      <c r="E69" s="8" t="s">
        <v>82</v>
      </c>
      <c r="F69" s="8" t="s">
        <v>57</v>
      </c>
      <c r="G69" s="8">
        <v>10</v>
      </c>
      <c r="H69" s="22" t="s">
        <v>111</v>
      </c>
      <c r="I69" s="9">
        <f t="shared" si="18"/>
        <v>6</v>
      </c>
      <c r="J69" s="9">
        <f t="shared" si="17"/>
        <v>4</v>
      </c>
      <c r="K69" s="20">
        <v>800</v>
      </c>
      <c r="L69" s="20">
        <f>I69/0.015</f>
        <v>400</v>
      </c>
      <c r="M69" s="21">
        <f>J69/0.07</f>
        <v>57.142857142857139</v>
      </c>
      <c r="N69" s="21">
        <v>200</v>
      </c>
      <c r="O69" s="21">
        <v>90</v>
      </c>
      <c r="P69" s="21">
        <f t="shared" si="6"/>
        <v>125.99999999999999</v>
      </c>
      <c r="Q69" s="21">
        <v>150</v>
      </c>
    </row>
    <row r="70" spans="1:17">
      <c r="A70" s="26">
        <v>53</v>
      </c>
      <c r="B70" s="3" t="s">
        <v>99</v>
      </c>
      <c r="C70" s="3" t="s">
        <v>80</v>
      </c>
      <c r="D70" s="3" t="s">
        <v>86</v>
      </c>
      <c r="E70" s="3" t="s">
        <v>91</v>
      </c>
      <c r="F70" s="3" t="s">
        <v>55</v>
      </c>
      <c r="G70" s="3">
        <v>8</v>
      </c>
      <c r="H70" s="27" t="s">
        <v>111</v>
      </c>
      <c r="I70" s="28">
        <f t="shared" si="18"/>
        <v>4.8</v>
      </c>
      <c r="J70" s="28">
        <f t="shared" si="17"/>
        <v>3.2</v>
      </c>
      <c r="K70" s="29">
        <v>600</v>
      </c>
      <c r="L70" s="29">
        <f>I70/0.015</f>
        <v>320</v>
      </c>
      <c r="M70" s="30">
        <f>J70/0.07</f>
        <v>45.714285714285715</v>
      </c>
      <c r="N70" s="30">
        <v>100</v>
      </c>
      <c r="O70" s="30">
        <v>60</v>
      </c>
      <c r="P70" s="30">
        <f t="shared" si="6"/>
        <v>84</v>
      </c>
      <c r="Q70" s="30">
        <v>150</v>
      </c>
    </row>
    <row r="71" spans="1:17">
      <c r="B71" s="8"/>
      <c r="C71" s="8"/>
      <c r="D71" s="8"/>
      <c r="E71" s="8"/>
      <c r="F71" s="8"/>
      <c r="G71" s="8"/>
      <c r="H71" s="22"/>
      <c r="I71" s="9">
        <f t="shared" si="18"/>
        <v>0</v>
      </c>
      <c r="J71" s="9">
        <f t="shared" si="17"/>
        <v>0</v>
      </c>
      <c r="K71" s="20"/>
      <c r="L71" s="20"/>
      <c r="M71" s="21"/>
      <c r="N71" s="21"/>
      <c r="O71" s="21"/>
      <c r="P71" s="21"/>
      <c r="Q71" s="21"/>
    </row>
    <row r="72" spans="1:17">
      <c r="A72" s="38" t="s">
        <v>130</v>
      </c>
      <c r="B72" s="8"/>
      <c r="C72" s="8"/>
      <c r="D72" s="8"/>
      <c r="E72" s="8"/>
      <c r="F72" s="8"/>
      <c r="G72" s="8"/>
      <c r="H72" s="22"/>
      <c r="I72" s="9">
        <f t="shared" si="18"/>
        <v>0</v>
      </c>
      <c r="J72" s="9">
        <f t="shared" si="17"/>
        <v>0</v>
      </c>
      <c r="K72" s="20"/>
      <c r="L72" s="20"/>
      <c r="M72" s="21"/>
      <c r="N72" s="21"/>
      <c r="O72" s="21"/>
      <c r="P72" s="21"/>
      <c r="Q72" s="21"/>
    </row>
    <row r="73" spans="1:17">
      <c r="A73" s="26">
        <v>54</v>
      </c>
      <c r="B73" s="3" t="s">
        <v>58</v>
      </c>
      <c r="C73" s="3" t="s">
        <v>89</v>
      </c>
      <c r="D73" s="3" t="s">
        <v>86</v>
      </c>
      <c r="E73" s="3" t="s">
        <v>91</v>
      </c>
      <c r="F73" s="3" t="s">
        <v>9</v>
      </c>
      <c r="G73" s="3">
        <v>30</v>
      </c>
      <c r="H73" s="27" t="s">
        <v>111</v>
      </c>
      <c r="I73" s="28">
        <f t="shared" si="18"/>
        <v>18</v>
      </c>
      <c r="J73" s="28">
        <f t="shared" si="17"/>
        <v>12</v>
      </c>
      <c r="K73" s="29">
        <v>1000</v>
      </c>
      <c r="L73" s="29">
        <f>I73/0.015</f>
        <v>1200</v>
      </c>
      <c r="M73" s="30">
        <f>J73/0.07</f>
        <v>171.42857142857142</v>
      </c>
      <c r="N73" s="30">
        <v>200</v>
      </c>
      <c r="O73" s="30">
        <v>90</v>
      </c>
      <c r="P73" s="30">
        <f t="shared" si="6"/>
        <v>125.99999999999999</v>
      </c>
      <c r="Q73" s="30">
        <v>200</v>
      </c>
    </row>
    <row r="74" spans="1:17">
      <c r="A74">
        <v>55</v>
      </c>
      <c r="B74" s="8" t="s">
        <v>67</v>
      </c>
      <c r="C74" s="8"/>
      <c r="D74" s="8"/>
      <c r="E74" s="8"/>
      <c r="F74" s="8" t="s">
        <v>68</v>
      </c>
      <c r="G74" s="8">
        <v>30</v>
      </c>
      <c r="H74" s="22" t="s">
        <v>111</v>
      </c>
      <c r="I74" s="9">
        <f t="shared" si="18"/>
        <v>18</v>
      </c>
      <c r="J74" s="9">
        <f t="shared" si="17"/>
        <v>12</v>
      </c>
      <c r="K74" s="20">
        <v>1000</v>
      </c>
      <c r="L74" s="20">
        <f>I74/0.015</f>
        <v>1200</v>
      </c>
      <c r="M74" s="21">
        <f>J74/0.07</f>
        <v>171.42857142857142</v>
      </c>
      <c r="N74" s="21">
        <v>200</v>
      </c>
      <c r="O74" s="21">
        <v>90</v>
      </c>
      <c r="P74" s="21">
        <f t="shared" si="6"/>
        <v>125.99999999999999</v>
      </c>
      <c r="Q74" s="21">
        <v>200</v>
      </c>
    </row>
    <row r="75" spans="1:17">
      <c r="B75" s="8"/>
      <c r="C75" s="8"/>
      <c r="D75" s="8"/>
      <c r="E75" s="8"/>
      <c r="F75" s="8"/>
      <c r="G75" s="8"/>
      <c r="H75" s="22"/>
      <c r="I75" s="9"/>
      <c r="J75" s="9"/>
      <c r="K75" s="20"/>
      <c r="L75" s="20"/>
      <c r="M75" s="21"/>
      <c r="N75" s="21"/>
      <c r="O75" s="21"/>
      <c r="P75" s="21"/>
      <c r="Q75" s="21"/>
    </row>
    <row r="76" spans="1:17">
      <c r="A76" s="26">
        <v>56</v>
      </c>
      <c r="B76" s="3" t="s">
        <v>61</v>
      </c>
      <c r="C76" s="3" t="s">
        <v>142</v>
      </c>
      <c r="D76" s="3" t="s">
        <v>85</v>
      </c>
      <c r="E76" s="3" t="s">
        <v>85</v>
      </c>
      <c r="F76" s="3" t="s">
        <v>5</v>
      </c>
      <c r="G76" s="3">
        <v>16</v>
      </c>
      <c r="H76" s="27" t="s">
        <v>111</v>
      </c>
      <c r="I76" s="28">
        <f t="shared" si="18"/>
        <v>9.6</v>
      </c>
      <c r="J76" s="28">
        <f t="shared" si="17"/>
        <v>6.4</v>
      </c>
      <c r="K76" s="29">
        <v>500</v>
      </c>
      <c r="L76" s="29">
        <f>I76/0.015</f>
        <v>640</v>
      </c>
      <c r="M76" s="30">
        <f>J76/0.07</f>
        <v>91.428571428571431</v>
      </c>
      <c r="N76" s="30">
        <v>100</v>
      </c>
      <c r="O76" s="30">
        <v>60</v>
      </c>
      <c r="P76" s="30">
        <f t="shared" si="6"/>
        <v>84</v>
      </c>
      <c r="Q76" s="30">
        <v>100</v>
      </c>
    </row>
    <row r="77" spans="1:17">
      <c r="A77">
        <v>57</v>
      </c>
      <c r="B77" s="8" t="s">
        <v>62</v>
      </c>
      <c r="C77" s="8" t="s">
        <v>80</v>
      </c>
      <c r="D77" s="8" t="s">
        <v>84</v>
      </c>
      <c r="E77" s="8" t="s">
        <v>84</v>
      </c>
      <c r="F77" s="8" t="s">
        <v>5</v>
      </c>
      <c r="G77" s="8">
        <v>16</v>
      </c>
      <c r="H77" s="22" t="s">
        <v>111</v>
      </c>
      <c r="I77" s="9">
        <f t="shared" si="18"/>
        <v>9.6</v>
      </c>
      <c r="J77" s="9">
        <f t="shared" si="17"/>
        <v>6.4</v>
      </c>
      <c r="K77" s="20">
        <v>500</v>
      </c>
      <c r="L77" s="20">
        <f>I77/0.015</f>
        <v>640</v>
      </c>
      <c r="M77" s="21">
        <f>J77/0.07</f>
        <v>91.428571428571431</v>
      </c>
      <c r="N77" s="21">
        <v>100</v>
      </c>
      <c r="O77" s="21">
        <v>60</v>
      </c>
      <c r="P77" s="21">
        <f t="shared" ref="P77:P78" si="19">O77*1.4</f>
        <v>84</v>
      </c>
      <c r="Q77" s="21">
        <v>100</v>
      </c>
    </row>
    <row r="78" spans="1:17">
      <c r="A78" s="26">
        <v>58</v>
      </c>
      <c r="B78" s="3" t="s">
        <v>141</v>
      </c>
      <c r="C78" s="3" t="s">
        <v>80</v>
      </c>
      <c r="D78" s="3" t="s">
        <v>84</v>
      </c>
      <c r="E78" s="3" t="s">
        <v>85</v>
      </c>
      <c r="F78" s="3" t="s">
        <v>12</v>
      </c>
      <c r="G78" s="3">
        <v>10</v>
      </c>
      <c r="H78" s="27" t="s">
        <v>110</v>
      </c>
      <c r="I78" s="28">
        <f t="shared" si="18"/>
        <v>6</v>
      </c>
      <c r="J78" s="28">
        <f t="shared" si="17"/>
        <v>4</v>
      </c>
      <c r="K78" s="29">
        <v>400</v>
      </c>
      <c r="L78" s="29">
        <f t="shared" ref="L78" si="20">I78/0.015</f>
        <v>400</v>
      </c>
      <c r="M78" s="30">
        <f t="shared" ref="M78" si="21">J78/0.07</f>
        <v>57.142857142857139</v>
      </c>
      <c r="N78" s="30">
        <v>100</v>
      </c>
      <c r="O78" s="30">
        <v>60</v>
      </c>
      <c r="P78" s="30">
        <f t="shared" si="19"/>
        <v>84</v>
      </c>
      <c r="Q78" s="30">
        <v>100</v>
      </c>
    </row>
  </sheetData>
  <mergeCells count="3">
    <mergeCell ref="H5:J5"/>
    <mergeCell ref="O5:P5"/>
    <mergeCell ref="K4:Q4"/>
  </mergeCells>
  <phoneticPr fontId="1"/>
  <pageMargins left="0.7" right="0.7" top="0.75" bottom="0.75" header="0.3" footer="0.3"/>
  <pageSetup paperSize="9" scale="3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三澤 明久</dc:creator>
  <cp:lastModifiedBy>三澤 明久</cp:lastModifiedBy>
  <cp:lastPrinted>2022-05-29T23:48:33Z</cp:lastPrinted>
  <dcterms:created xsi:type="dcterms:W3CDTF">2022-05-24T04:08:19Z</dcterms:created>
  <dcterms:modified xsi:type="dcterms:W3CDTF">2023-04-06T23:57:13Z</dcterms:modified>
</cp:coreProperties>
</file>